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00" windowHeight="12040" tabRatio="696" firstSheet="4" activeTab="6"/>
  </bookViews>
  <sheets>
    <sheet name="常规赛 按校赛有效参赛数" sheetId="4" r:id="rId1"/>
    <sheet name="1.商务大数据实战赛 按有效参赛数" sheetId="6" r:id="rId2"/>
    <sheet name="2.直播电商实战赛 按有效参赛数" sheetId="8" r:id="rId3"/>
    <sheet name="3.乡村振兴实战赛  按有效参赛数" sheetId="10" r:id="rId4"/>
    <sheet name="4.BUC实战赛 按有效参赛数" sheetId="5" r:id="rId5"/>
    <sheet name="5.跨境数据实战赛 按有效参赛数" sheetId="7" r:id="rId6"/>
    <sheet name="6.新零售电商实战赛 按有效参赛数" sheetId="9" r:id="rId7"/>
  </sheets>
  <definedNames>
    <definedName name="_xlnm._FilterDatabase" localSheetId="0" hidden="1">'常规赛 按校赛有效参赛数'!$A$2:$D$48</definedName>
    <definedName name="_xlnm._FilterDatabase" localSheetId="1" hidden="1">'1.商务大数据实战赛 按有效参赛数'!$A$2:$D$28</definedName>
    <definedName name="_xlnm._FilterDatabase" localSheetId="2" hidden="1">'2.直播电商实战赛 按有效参赛数'!$A$2:$D$20</definedName>
    <definedName name="_xlnm._FilterDatabase" localSheetId="3" hidden="1">'3.乡村振兴实战赛  按有效参赛数'!$A$2:$D$26</definedName>
    <definedName name="_xlnm._FilterDatabase" localSheetId="6" hidden="1">'6.新零售电商实战赛 按有效参赛数'!#REF!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<sst xmlns="http://schemas.openxmlformats.org/spreadsheetml/2006/main" count="70" uniqueCount="31">
  <si>
    <r>
      <t xml:space="preserve">    第十五届全国大学生电子商务“创新、创意及创业”挑战赛**省赛（常规赛）晋级指标分配
</t>
    </r>
    <r>
      <rPr>
        <b/>
        <sz val="11"/>
        <color rgb="FFFF0000"/>
        <rFont val="宋体"/>
        <charset val="134"/>
        <scheme val="minor"/>
      </rPr>
      <t>400/45所高校</t>
    </r>
  </si>
  <si>
    <t>学校名称</t>
  </si>
  <si>
    <t>有效参赛团队数</t>
  </si>
  <si>
    <t>按有效参赛  比例一次分配</t>
  </si>
  <si>
    <t>一次调整（大等于1小等于15）</t>
  </si>
  <si>
    <t>举例</t>
  </si>
  <si>
    <t>合计</t>
  </si>
  <si>
    <t>总规模</t>
  </si>
  <si>
    <t>按20组分配，每组20队，合计400队</t>
  </si>
  <si>
    <t>常规赛晋级比：</t>
  </si>
  <si>
    <r>
      <t xml:space="preserve">    第十五届全国大学生电子商务“创新、创意及创业”挑战赛**省赛实战赛（商务大数据）晋级指标分配
</t>
    </r>
    <r>
      <rPr>
        <b/>
        <sz val="11"/>
        <color rgb="FFFF0000"/>
        <rFont val="宋体"/>
        <charset val="134"/>
        <scheme val="minor"/>
      </rPr>
      <t>40/25所高校</t>
    </r>
  </si>
  <si>
    <t>按有效参赛比例一次分配</t>
  </si>
  <si>
    <r>
      <t xml:space="preserve">    第十五届全国大学生电子商务“创新、创意及创业”挑战赛**省赛实战赛（直播电商）晋级指标分配
</t>
    </r>
    <r>
      <rPr>
        <b/>
        <sz val="11"/>
        <color rgb="FFFF0000"/>
        <rFont val="宋体"/>
        <charset val="134"/>
        <scheme val="minor"/>
      </rPr>
      <t>30/17所高校</t>
    </r>
  </si>
  <si>
    <t xml:space="preserve">    第十四届全国大学生电子商务“创新、创意及创业”挑战赛福建省赛实战赛赛（电商直播）指标</t>
  </si>
  <si>
    <t>厦门工学院</t>
  </si>
  <si>
    <t>厦门理工学院</t>
  </si>
  <si>
    <t>福建商学院</t>
  </si>
  <si>
    <t>福州大学至诚学院</t>
  </si>
  <si>
    <t>福州外语外贸学院</t>
  </si>
  <si>
    <t>泉州信息工程学院</t>
  </si>
  <si>
    <t>福建理工大学</t>
  </si>
  <si>
    <t>阳光学院</t>
  </si>
  <si>
    <t>厦门大学嘉庚学院</t>
  </si>
  <si>
    <t>福建师范大学协和学院</t>
  </si>
  <si>
    <t>为保持各组规模统一，按比例分配后，剩余1个指标，按校级选拔赛实战成绩从高到低排列。取实战分全省第一名边走边播团队（福州外语外贸学院）。</t>
  </si>
  <si>
    <t>调解参数</t>
  </si>
  <si>
    <r>
      <t xml:space="preserve">    第十五届全国大学生电子商务“创新、创意及创业”挑战赛**省赛实战赛（乡村振兴）晋级指标分配
</t>
    </r>
    <r>
      <rPr>
        <b/>
        <sz val="10"/>
        <color rgb="FFFF0000"/>
        <rFont val="宋体"/>
        <charset val="134"/>
        <scheme val="minor"/>
      </rPr>
      <t>60/22所高校</t>
    </r>
  </si>
  <si>
    <r>
      <t xml:space="preserve">    第十五届全国大学生电子商务“创新、创意及创业”挑战赛**省赛实战赛产学用（BUC）晋级指标分配
</t>
    </r>
    <r>
      <rPr>
        <b/>
        <sz val="10"/>
        <color rgb="FFFF0000"/>
        <rFont val="宋体"/>
        <charset val="134"/>
        <scheme val="minor"/>
      </rPr>
      <t>20/13所高校</t>
    </r>
  </si>
  <si>
    <t>承办单位</t>
  </si>
  <si>
    <r>
      <t xml:space="preserve">    第十五届全国大学生电子商务“创新、创意及创业”挑战赛**省赛实战赛（跨境电商）晋级指标分配
</t>
    </r>
    <r>
      <rPr>
        <b/>
        <sz val="10"/>
        <color rgb="FFFF0000"/>
        <rFont val="宋体"/>
        <charset val="134"/>
        <scheme val="minor"/>
      </rPr>
      <t>30/14所高校</t>
    </r>
  </si>
  <si>
    <r>
      <t xml:space="preserve">第十五届全国大学生电子商务“创新、创意及创业”挑战赛**省赛实战赛（新零售电商）晋级指标分配
</t>
    </r>
    <r>
      <rPr>
        <b/>
        <sz val="10"/>
        <color rgb="FFFF0000"/>
        <rFont val="宋体"/>
        <charset val="134"/>
        <scheme val="minor"/>
      </rPr>
      <t>22/12所高校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</si>
</sst>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_ "/>
    <numFmt numFmtId="178" formatCode="0_ "/>
  </numFmts>
  <fonts count="36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rgb="FF00B0F0"/>
      <name val="宋体"/>
      <charset val="134"/>
      <scheme val="minor"/>
    </font>
    <font>
      <sz val="11"/>
      <color rgb="FF000000"/>
      <name val="宋体"/>
      <charset val="134"/>
    </font>
    <font>
      <sz val="10.5"/>
      <color theme="1"/>
      <name val="宋体"/>
      <charset val="134"/>
    </font>
    <font>
      <sz val="12"/>
      <color rgb="FF58666E"/>
      <name val="宋体"/>
      <charset val="134"/>
    </font>
    <font>
      <b/>
      <sz val="10"/>
      <color theme="3" tint="0.399975585192419"/>
      <name val="宋体"/>
      <charset val="134"/>
      <scheme val="minor"/>
    </font>
    <font>
      <sz val="10.5"/>
      <color theme="1"/>
      <name val="等线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rgb="FF58666E"/>
      <name val="宋体"/>
      <charset val="134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color rgb="FFFF0000"/>
      <name val="宋体"/>
      <charset val="134"/>
      <scheme val="minor"/>
    </font>
    <font>
      <b/>
      <sz val="11"/>
      <color rgb="FFFF0000"/>
      <name val="宋体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AFBF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6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7" borderId="10" applyNumberFormat="0" applyAlignment="0" applyProtection="0">
      <alignment vertical="center"/>
    </xf>
    <xf numFmtId="0" fontId="24" fillId="8" borderId="11" applyNumberFormat="0" applyAlignment="0" applyProtection="0">
      <alignment vertical="center"/>
    </xf>
    <xf numFmtId="0" fontId="25" fillId="8" borderId="10" applyNumberFormat="0" applyAlignment="0" applyProtection="0">
      <alignment vertical="center"/>
    </xf>
    <xf numFmtId="0" fontId="26" fillId="9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176" fontId="3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77" fontId="1" fillId="2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178" fontId="1" fillId="0" borderId="0" xfId="0" applyNumberFormat="1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176" fontId="0" fillId="2" borderId="0" xfId="0" applyNumberFormat="1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7" fillId="4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176" fontId="0" fillId="5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>
      <alignment vertical="center"/>
    </xf>
    <xf numFmtId="177" fontId="3" fillId="0" borderId="0" xfId="0" applyNumberFormat="1" applyFont="1" applyAlignment="1">
      <alignment horizontal="center" vertical="center"/>
    </xf>
    <xf numFmtId="0" fontId="3" fillId="2" borderId="1" xfId="0" applyFont="1" applyFill="1" applyBorder="1">
      <alignment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justify" vertical="center" wrapText="1"/>
    </xf>
    <xf numFmtId="178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justify" vertical="center" wrapText="1"/>
    </xf>
    <xf numFmtId="0" fontId="12" fillId="2" borderId="4" xfId="0" applyFont="1" applyFill="1" applyBorder="1" applyAlignment="1">
      <alignment horizontal="justify" vertical="center" wrapText="1"/>
    </xf>
    <xf numFmtId="0" fontId="12" fillId="2" borderId="3" xfId="0" applyFont="1" applyFill="1" applyBorder="1" applyAlignment="1">
      <alignment horizontal="justify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0" borderId="1" xfId="0" applyFont="1" applyBorder="1">
      <alignment vertical="center"/>
    </xf>
    <xf numFmtId="177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14" fillId="0" borderId="1" xfId="0" applyNumberFormat="1" applyFont="1" applyBorder="1" applyAlignment="1">
      <alignment horizontal="center" vertical="center"/>
    </xf>
    <xf numFmtId="178" fontId="14" fillId="2" borderId="1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77" fontId="1" fillId="0" borderId="6" xfId="0" applyNumberFormat="1" applyFont="1" applyBorder="1" applyAlignment="1">
      <alignment horizontal="center" vertical="center"/>
    </xf>
    <xf numFmtId="178" fontId="1" fillId="5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5"/>
  <sheetViews>
    <sheetView zoomScale="115" zoomScaleNormal="115" workbookViewId="0">
      <selection activeCell="A1" sqref="A1:D1"/>
    </sheetView>
  </sheetViews>
  <sheetFormatPr defaultColWidth="9" defaultRowHeight="16.8" outlineLevelCol="4"/>
  <cols>
    <col min="1" max="1" width="23.4519230769231" customWidth="1"/>
    <col min="2" max="2" width="16.0865384615385" customWidth="1"/>
    <col min="3" max="3" width="13.7307692307692" customWidth="1"/>
    <col min="4" max="4" width="37.0673076923077" style="1" customWidth="1"/>
    <col min="5" max="5" width="13.7307692307692" customWidth="1"/>
  </cols>
  <sheetData>
    <row r="1" ht="56" customHeight="1" spans="1:4">
      <c r="A1" s="11" t="s">
        <v>0</v>
      </c>
      <c r="B1" s="11"/>
      <c r="C1" s="11"/>
      <c r="D1" s="11"/>
    </row>
    <row r="2" ht="42" customHeight="1" spans="1:4">
      <c r="A2" s="12" t="s">
        <v>1</v>
      </c>
      <c r="B2" s="12" t="s">
        <v>2</v>
      </c>
      <c r="C2" s="12" t="s">
        <v>3</v>
      </c>
      <c r="D2" s="4" t="s">
        <v>4</v>
      </c>
    </row>
    <row r="3" ht="18.25" customHeight="1" spans="1:4">
      <c r="A3" s="60" t="s">
        <v>5</v>
      </c>
      <c r="B3" s="6">
        <v>455</v>
      </c>
      <c r="C3" s="61">
        <f>B3*720/3929</f>
        <v>83.3799949096462</v>
      </c>
      <c r="D3" s="62">
        <f t="shared" ref="D3:D47" si="0">MIN(MAX(ROUND(C3,0),1),15)</f>
        <v>15</v>
      </c>
    </row>
    <row r="4" ht="22.25" customHeight="1" spans="1:4">
      <c r="A4" s="13"/>
      <c r="B4" s="35">
        <v>265</v>
      </c>
      <c r="C4" s="61">
        <f t="shared" ref="C4:C47" si="1">B4*720/3929</f>
        <v>48.5619750572665</v>
      </c>
      <c r="D4" s="62">
        <f t="shared" si="0"/>
        <v>15</v>
      </c>
    </row>
    <row r="5" ht="16.25" customHeight="1" spans="1:4">
      <c r="A5" s="13"/>
      <c r="B5" s="35">
        <v>85</v>
      </c>
      <c r="C5" s="61">
        <f t="shared" si="1"/>
        <v>15.5764825655383</v>
      </c>
      <c r="D5" s="62">
        <f t="shared" si="0"/>
        <v>15</v>
      </c>
    </row>
    <row r="6" ht="17.75" customHeight="1" spans="1:4">
      <c r="A6" s="5"/>
      <c r="B6" s="6">
        <v>159</v>
      </c>
      <c r="C6" s="61">
        <f t="shared" si="1"/>
        <v>29.1371850343599</v>
      </c>
      <c r="D6" s="62">
        <f t="shared" si="0"/>
        <v>15</v>
      </c>
    </row>
    <row r="7" spans="1:4">
      <c r="A7" s="5"/>
      <c r="B7" s="6">
        <v>98</v>
      </c>
      <c r="C7" s="61">
        <f t="shared" si="1"/>
        <v>17.9587681343853</v>
      </c>
      <c r="D7" s="62">
        <f t="shared" si="0"/>
        <v>15</v>
      </c>
    </row>
    <row r="8" ht="14.15" customHeight="1" spans="1:4">
      <c r="A8" s="5"/>
      <c r="B8" s="6">
        <v>101</v>
      </c>
      <c r="C8" s="61">
        <f t="shared" si="1"/>
        <v>18.5085263425808</v>
      </c>
      <c r="D8" s="62">
        <f t="shared" si="0"/>
        <v>15</v>
      </c>
    </row>
    <row r="9" spans="1:4">
      <c r="A9" s="5"/>
      <c r="B9" s="6">
        <v>225</v>
      </c>
      <c r="C9" s="61">
        <f t="shared" si="1"/>
        <v>41.2318656146602</v>
      </c>
      <c r="D9" s="62">
        <f t="shared" si="0"/>
        <v>15</v>
      </c>
    </row>
    <row r="10" spans="1:4">
      <c r="A10" s="5"/>
      <c r="B10" s="6">
        <v>141</v>
      </c>
      <c r="C10" s="61">
        <f t="shared" si="1"/>
        <v>25.8386357851871</v>
      </c>
      <c r="D10" s="62">
        <f t="shared" si="0"/>
        <v>15</v>
      </c>
    </row>
    <row r="11" spans="1:4">
      <c r="A11" s="5"/>
      <c r="B11" s="6">
        <v>175</v>
      </c>
      <c r="C11" s="61">
        <f t="shared" si="1"/>
        <v>32.0692288114024</v>
      </c>
      <c r="D11" s="62">
        <f t="shared" si="0"/>
        <v>15</v>
      </c>
    </row>
    <row r="12" ht="20.4" customHeight="1" spans="1:4">
      <c r="A12" s="5"/>
      <c r="B12" s="6">
        <v>324</v>
      </c>
      <c r="C12" s="61">
        <f t="shared" si="1"/>
        <v>59.3738864851107</v>
      </c>
      <c r="D12" s="62">
        <f t="shared" si="0"/>
        <v>15</v>
      </c>
    </row>
    <row r="13" spans="1:4">
      <c r="A13" s="5"/>
      <c r="B13" s="6">
        <v>144</v>
      </c>
      <c r="C13" s="61">
        <f t="shared" si="1"/>
        <v>26.3883939933825</v>
      </c>
      <c r="D13" s="62">
        <f t="shared" si="0"/>
        <v>15</v>
      </c>
    </row>
    <row r="14" ht="18.25" customHeight="1" spans="1:4">
      <c r="A14" s="5"/>
      <c r="B14" s="6">
        <v>111</v>
      </c>
      <c r="C14" s="61">
        <f t="shared" si="1"/>
        <v>20.3410537032324</v>
      </c>
      <c r="D14" s="62">
        <f t="shared" si="0"/>
        <v>15</v>
      </c>
    </row>
    <row r="15" spans="1:4">
      <c r="A15" s="5"/>
      <c r="B15" s="6">
        <v>99</v>
      </c>
      <c r="C15" s="61">
        <f t="shared" si="1"/>
        <v>18.1420208704505</v>
      </c>
      <c r="D15" s="62">
        <f t="shared" si="0"/>
        <v>15</v>
      </c>
    </row>
    <row r="16" spans="1:4">
      <c r="A16" s="5"/>
      <c r="B16" s="6">
        <v>108</v>
      </c>
      <c r="C16" s="61">
        <f t="shared" si="1"/>
        <v>19.7912954950369</v>
      </c>
      <c r="D16" s="62">
        <f t="shared" si="0"/>
        <v>15</v>
      </c>
    </row>
    <row r="17" s="21" customFormat="1" spans="1:4">
      <c r="A17" s="5"/>
      <c r="B17" s="6">
        <v>494</v>
      </c>
      <c r="C17" s="61">
        <f t="shared" si="1"/>
        <v>90.5268516161873</v>
      </c>
      <c r="D17" s="62">
        <f t="shared" si="0"/>
        <v>15</v>
      </c>
    </row>
    <row r="18" spans="1:4">
      <c r="A18" s="5"/>
      <c r="B18" s="6">
        <v>80</v>
      </c>
      <c r="C18" s="61">
        <f t="shared" si="1"/>
        <v>14.6602188852125</v>
      </c>
      <c r="D18" s="62">
        <f t="shared" si="0"/>
        <v>15</v>
      </c>
    </row>
    <row r="19" spans="1:5">
      <c r="A19" s="5"/>
      <c r="B19" s="6">
        <v>81</v>
      </c>
      <c r="C19" s="61">
        <f t="shared" si="1"/>
        <v>14.8434716212777</v>
      </c>
      <c r="D19" s="62">
        <f t="shared" si="0"/>
        <v>15</v>
      </c>
      <c r="E19" s="68"/>
    </row>
    <row r="20" ht="18.65" customHeight="1" spans="1:4">
      <c r="A20" s="5"/>
      <c r="B20" s="6">
        <v>80</v>
      </c>
      <c r="C20" s="61">
        <f t="shared" si="1"/>
        <v>14.6602188852125</v>
      </c>
      <c r="D20" s="62">
        <f t="shared" si="0"/>
        <v>15</v>
      </c>
    </row>
    <row r="21" ht="20.15" customHeight="1" spans="1:4">
      <c r="A21" s="5"/>
      <c r="B21" s="6">
        <v>80</v>
      </c>
      <c r="C21" s="61">
        <f t="shared" si="1"/>
        <v>14.6602188852125</v>
      </c>
      <c r="D21" s="62">
        <f t="shared" si="0"/>
        <v>15</v>
      </c>
    </row>
    <row r="22" ht="17.75" customHeight="1" spans="1:4">
      <c r="A22" s="5"/>
      <c r="B22" s="6">
        <v>58</v>
      </c>
      <c r="C22" s="61">
        <f t="shared" si="1"/>
        <v>10.6286586917791</v>
      </c>
      <c r="D22" s="62">
        <f t="shared" si="0"/>
        <v>11</v>
      </c>
    </row>
    <row r="23" spans="1:4">
      <c r="A23" s="5"/>
      <c r="B23" s="6">
        <v>45</v>
      </c>
      <c r="C23" s="61">
        <f t="shared" si="1"/>
        <v>8.24637312293204</v>
      </c>
      <c r="D23" s="62">
        <f t="shared" si="0"/>
        <v>8</v>
      </c>
    </row>
    <row r="24" ht="21.25" customHeight="1" spans="1:4">
      <c r="A24" s="5"/>
      <c r="B24" s="6">
        <v>53</v>
      </c>
      <c r="C24" s="61">
        <f t="shared" si="1"/>
        <v>9.7123950114533</v>
      </c>
      <c r="D24" s="62">
        <f t="shared" si="0"/>
        <v>10</v>
      </c>
    </row>
    <row r="25" ht="20.75" customHeight="1" spans="1:4">
      <c r="A25" s="5"/>
      <c r="B25" s="6">
        <v>42</v>
      </c>
      <c r="C25" s="61">
        <f t="shared" si="1"/>
        <v>7.69661491473657</v>
      </c>
      <c r="D25" s="62">
        <f t="shared" si="0"/>
        <v>8</v>
      </c>
    </row>
    <row r="26" spans="1:4">
      <c r="A26" s="5"/>
      <c r="B26" s="6">
        <v>41</v>
      </c>
      <c r="C26" s="61">
        <f t="shared" si="1"/>
        <v>7.51336217867142</v>
      </c>
      <c r="D26" s="62">
        <f t="shared" si="0"/>
        <v>8</v>
      </c>
    </row>
    <row r="27" ht="21.9" customHeight="1" spans="1:4">
      <c r="A27" s="5"/>
      <c r="B27" s="6">
        <v>39</v>
      </c>
      <c r="C27" s="61">
        <f t="shared" si="1"/>
        <v>7.1468567065411</v>
      </c>
      <c r="D27" s="62">
        <f t="shared" si="0"/>
        <v>7</v>
      </c>
    </row>
    <row r="28" spans="1:4">
      <c r="A28" s="13"/>
      <c r="B28" s="35">
        <v>33</v>
      </c>
      <c r="C28" s="61">
        <f t="shared" si="1"/>
        <v>6.04734029015017</v>
      </c>
      <c r="D28" s="62">
        <f t="shared" si="0"/>
        <v>6</v>
      </c>
    </row>
    <row r="29" ht="18" customHeight="1" spans="1:4">
      <c r="A29" s="13"/>
      <c r="B29" s="35">
        <v>29</v>
      </c>
      <c r="C29" s="61">
        <f t="shared" si="1"/>
        <v>5.31432934588954</v>
      </c>
      <c r="D29" s="62">
        <f t="shared" si="0"/>
        <v>5</v>
      </c>
    </row>
    <row r="30" spans="1:4">
      <c r="A30" s="13"/>
      <c r="B30" s="35">
        <v>30</v>
      </c>
      <c r="C30" s="61">
        <f t="shared" si="1"/>
        <v>5.4975820819547</v>
      </c>
      <c r="D30" s="62">
        <f t="shared" si="0"/>
        <v>5</v>
      </c>
    </row>
    <row r="31" spans="1:4">
      <c r="A31" s="13"/>
      <c r="B31" s="35">
        <v>29</v>
      </c>
      <c r="C31" s="61">
        <f t="shared" si="1"/>
        <v>5.31432934588954</v>
      </c>
      <c r="D31" s="62">
        <f t="shared" si="0"/>
        <v>5</v>
      </c>
    </row>
    <row r="32" ht="18" customHeight="1" spans="1:4">
      <c r="A32" s="5"/>
      <c r="B32" s="6">
        <v>29</v>
      </c>
      <c r="C32" s="61">
        <f t="shared" si="1"/>
        <v>5.31432934588954</v>
      </c>
      <c r="D32" s="62">
        <f t="shared" si="0"/>
        <v>5</v>
      </c>
    </row>
    <row r="33" ht="18" customHeight="1" spans="1:4">
      <c r="A33" s="5"/>
      <c r="B33" s="6">
        <v>29</v>
      </c>
      <c r="C33" s="61">
        <f t="shared" si="1"/>
        <v>5.31432934588954</v>
      </c>
      <c r="D33" s="62">
        <f t="shared" si="0"/>
        <v>5</v>
      </c>
    </row>
    <row r="34" spans="1:4">
      <c r="A34" s="5"/>
      <c r="B34" s="6">
        <v>34</v>
      </c>
      <c r="C34" s="61">
        <f t="shared" si="1"/>
        <v>6.23059302621532</v>
      </c>
      <c r="D34" s="62">
        <f t="shared" si="0"/>
        <v>6</v>
      </c>
    </row>
    <row r="35" ht="18.25" customHeight="1" spans="1:4">
      <c r="A35" s="5"/>
      <c r="B35" s="6">
        <v>28</v>
      </c>
      <c r="C35" s="61">
        <f t="shared" si="1"/>
        <v>5.13107660982438</v>
      </c>
      <c r="D35" s="62">
        <f t="shared" si="0"/>
        <v>5</v>
      </c>
    </row>
    <row r="36" spans="1:4">
      <c r="A36" s="5"/>
      <c r="B36" s="6">
        <v>27</v>
      </c>
      <c r="C36" s="61">
        <f t="shared" si="1"/>
        <v>4.94782387375923</v>
      </c>
      <c r="D36" s="62">
        <f t="shared" si="0"/>
        <v>5</v>
      </c>
    </row>
    <row r="37" spans="1:4">
      <c r="A37" s="13"/>
      <c r="B37" s="35">
        <v>23</v>
      </c>
      <c r="C37" s="61">
        <f t="shared" si="1"/>
        <v>4.2148129294986</v>
      </c>
      <c r="D37" s="62">
        <f t="shared" si="0"/>
        <v>4</v>
      </c>
    </row>
    <row r="38" spans="1:4">
      <c r="A38" s="5"/>
      <c r="B38" s="6">
        <v>11</v>
      </c>
      <c r="C38" s="61">
        <f t="shared" si="1"/>
        <v>2.01578009671672</v>
      </c>
      <c r="D38" s="62">
        <f t="shared" si="0"/>
        <v>2</v>
      </c>
    </row>
    <row r="39" spans="1:4">
      <c r="A39" s="5"/>
      <c r="B39" s="6">
        <v>8</v>
      </c>
      <c r="C39" s="61">
        <f t="shared" si="1"/>
        <v>1.46602188852125</v>
      </c>
      <c r="D39" s="62">
        <f t="shared" si="0"/>
        <v>1</v>
      </c>
    </row>
    <row r="40" spans="1:4">
      <c r="A40" s="5"/>
      <c r="B40" s="6">
        <v>2</v>
      </c>
      <c r="C40" s="61">
        <f t="shared" si="1"/>
        <v>0.366505472130313</v>
      </c>
      <c r="D40" s="62">
        <f t="shared" si="0"/>
        <v>1</v>
      </c>
    </row>
    <row r="41" ht="16.75" customHeight="1" spans="1:4">
      <c r="A41" s="5"/>
      <c r="B41" s="6">
        <v>3</v>
      </c>
      <c r="C41" s="61">
        <f t="shared" si="1"/>
        <v>0.54975820819547</v>
      </c>
      <c r="D41" s="62">
        <f t="shared" si="0"/>
        <v>1</v>
      </c>
    </row>
    <row r="42" spans="1:4">
      <c r="A42" s="5"/>
      <c r="B42" s="6">
        <v>6</v>
      </c>
      <c r="C42" s="61">
        <f t="shared" si="1"/>
        <v>1.09951641639094</v>
      </c>
      <c r="D42" s="62">
        <f t="shared" si="0"/>
        <v>1</v>
      </c>
    </row>
    <row r="43" spans="1:4">
      <c r="A43" s="5"/>
      <c r="B43" s="6">
        <v>6</v>
      </c>
      <c r="C43" s="61">
        <f t="shared" si="1"/>
        <v>1.09951641639094</v>
      </c>
      <c r="D43" s="62">
        <f t="shared" si="0"/>
        <v>1</v>
      </c>
    </row>
    <row r="44" ht="17.75" customHeight="1" spans="1:4">
      <c r="A44" s="5"/>
      <c r="B44" s="6">
        <v>5</v>
      </c>
      <c r="C44" s="61">
        <f t="shared" si="1"/>
        <v>0.916263680325783</v>
      </c>
      <c r="D44" s="62">
        <f t="shared" si="0"/>
        <v>1</v>
      </c>
    </row>
    <row r="45" ht="20.75" customHeight="1" spans="1:4">
      <c r="A45" s="5"/>
      <c r="B45" s="6">
        <v>4</v>
      </c>
      <c r="C45" s="61">
        <f t="shared" si="1"/>
        <v>0.733010944260626</v>
      </c>
      <c r="D45" s="62">
        <f t="shared" si="0"/>
        <v>1</v>
      </c>
    </row>
    <row r="46" spans="1:4">
      <c r="A46" s="5"/>
      <c r="B46" s="6">
        <v>7</v>
      </c>
      <c r="C46" s="61">
        <f t="shared" si="1"/>
        <v>1.2827691524561</v>
      </c>
      <c r="D46" s="62">
        <f t="shared" si="0"/>
        <v>1</v>
      </c>
    </row>
    <row r="47" ht="20.15" customHeight="1" spans="1:4">
      <c r="A47" s="5"/>
      <c r="B47" s="6">
        <v>3</v>
      </c>
      <c r="C47" s="61">
        <f t="shared" si="1"/>
        <v>0.54975820819547</v>
      </c>
      <c r="D47" s="62">
        <f t="shared" si="0"/>
        <v>1</v>
      </c>
    </row>
    <row r="48" ht="21.65" customHeight="1" spans="1:4">
      <c r="A48" s="63" t="s">
        <v>6</v>
      </c>
      <c r="B48" s="63">
        <f>SUM(B3:B47)</f>
        <v>3929</v>
      </c>
      <c r="C48" s="64">
        <v>800</v>
      </c>
      <c r="D48" s="65">
        <f>SUM(D3:D47)</f>
        <v>399</v>
      </c>
    </row>
    <row r="49" spans="1:4">
      <c r="A49" s="66"/>
      <c r="B49" s="34"/>
      <c r="C49" s="17"/>
      <c r="D49" s="24"/>
    </row>
    <row r="50" spans="1:4">
      <c r="A50" s="19" t="s">
        <v>7</v>
      </c>
      <c r="B50" s="20" t="e">
        <f>D48+#REF!</f>
        <v>#REF!</v>
      </c>
      <c r="C50" s="67"/>
      <c r="D50" s="24"/>
    </row>
    <row r="51" spans="1:4">
      <c r="A51" s="19"/>
      <c r="B51" s="20"/>
      <c r="C51" s="67"/>
      <c r="D51" s="24"/>
    </row>
    <row r="52" spans="1:4">
      <c r="A52" s="19"/>
      <c r="B52" s="20"/>
      <c r="C52" s="67"/>
      <c r="D52" s="24"/>
    </row>
    <row r="53" spans="1:3">
      <c r="A53" s="59" t="s">
        <v>8</v>
      </c>
      <c r="B53" s="36"/>
      <c r="C53" s="67"/>
    </row>
    <row r="54" ht="20.5" customHeight="1" spans="1:3">
      <c r="A54" s="59" t="s">
        <v>9</v>
      </c>
      <c r="B54" s="59">
        <f>400/3929</f>
        <v>0.101807075591754</v>
      </c>
      <c r="C54" s="67"/>
    </row>
    <row r="55" spans="3:3">
      <c r="C55" s="21"/>
    </row>
  </sheetData>
  <autoFilter xmlns:etc="http://www.wps.cn/officeDocument/2017/etCustomData" ref="A2:D48" etc:filterBottomFollowUsedRange="0">
    <extLst/>
  </autoFilter>
  <mergeCells count="1">
    <mergeCell ref="A1:D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1"/>
  <sheetViews>
    <sheetView zoomScale="130" zoomScaleNormal="130" workbookViewId="0">
      <selection activeCell="D2" sqref="D2"/>
    </sheetView>
  </sheetViews>
  <sheetFormatPr defaultColWidth="9" defaultRowHeight="16.8" outlineLevelCol="3"/>
  <cols>
    <col min="1" max="1" width="26.3653846153846" customWidth="1"/>
    <col min="2" max="2" width="15.6346153846154" customWidth="1"/>
    <col min="3" max="3" width="18.3653846153846" customWidth="1"/>
    <col min="4" max="4" width="41.0384615384615" customWidth="1"/>
  </cols>
  <sheetData>
    <row r="1" ht="48" customHeight="1" spans="1:4">
      <c r="A1" s="11" t="s">
        <v>10</v>
      </c>
      <c r="B1" s="11"/>
      <c r="C1" s="11"/>
      <c r="D1" s="11"/>
    </row>
    <row r="2" ht="31" spans="1:4">
      <c r="A2" s="12" t="s">
        <v>1</v>
      </c>
      <c r="B2" s="12" t="s">
        <v>2</v>
      </c>
      <c r="C2" s="12" t="s">
        <v>11</v>
      </c>
      <c r="D2" s="4" t="s">
        <v>4</v>
      </c>
    </row>
    <row r="3" spans="1:4">
      <c r="A3" s="13"/>
      <c r="B3" s="13">
        <v>25</v>
      </c>
      <c r="C3" s="7">
        <f>B3*30/258</f>
        <v>2.90697674418605</v>
      </c>
      <c r="D3" s="7">
        <f>MIN(MAX(ROUND(C3,0),1),15)</f>
        <v>3</v>
      </c>
    </row>
    <row r="4" spans="1:4">
      <c r="A4" s="13"/>
      <c r="B4" s="13">
        <v>19</v>
      </c>
      <c r="C4" s="7">
        <f t="shared" ref="C4:C27" si="0">B4*30/258</f>
        <v>2.2093023255814</v>
      </c>
      <c r="D4" s="7">
        <f t="shared" ref="D4:D27" si="1">MIN(MAX(ROUND(C4,0),1),15)</f>
        <v>2</v>
      </c>
    </row>
    <row r="5" spans="1:4">
      <c r="A5" s="13"/>
      <c r="B5" s="13">
        <v>21</v>
      </c>
      <c r="C5" s="7">
        <f t="shared" si="0"/>
        <v>2.44186046511628</v>
      </c>
      <c r="D5" s="7">
        <f t="shared" si="1"/>
        <v>2</v>
      </c>
    </row>
    <row r="6" spans="1:4">
      <c r="A6" s="13"/>
      <c r="B6" s="13">
        <v>19</v>
      </c>
      <c r="C6" s="7">
        <f t="shared" si="0"/>
        <v>2.2093023255814</v>
      </c>
      <c r="D6" s="7">
        <f t="shared" si="1"/>
        <v>2</v>
      </c>
    </row>
    <row r="7" spans="1:4">
      <c r="A7" s="13"/>
      <c r="B7" s="13">
        <v>29</v>
      </c>
      <c r="C7" s="7">
        <f t="shared" si="0"/>
        <v>3.37209302325581</v>
      </c>
      <c r="D7" s="7">
        <f t="shared" si="1"/>
        <v>3</v>
      </c>
    </row>
    <row r="8" spans="1:4">
      <c r="A8" s="5"/>
      <c r="B8" s="5">
        <v>45</v>
      </c>
      <c r="C8" s="7">
        <f t="shared" si="0"/>
        <v>5.23255813953488</v>
      </c>
      <c r="D8" s="7">
        <f t="shared" si="1"/>
        <v>5</v>
      </c>
    </row>
    <row r="9" spans="1:4">
      <c r="A9" s="13"/>
      <c r="B9" s="13">
        <v>13</v>
      </c>
      <c r="C9" s="7">
        <f t="shared" si="0"/>
        <v>1.51162790697674</v>
      </c>
      <c r="D9" s="7">
        <f t="shared" si="1"/>
        <v>2</v>
      </c>
    </row>
    <row r="10" spans="1:4">
      <c r="A10" s="13"/>
      <c r="B10" s="13">
        <v>12</v>
      </c>
      <c r="C10" s="7">
        <f t="shared" si="0"/>
        <v>1.3953488372093</v>
      </c>
      <c r="D10" s="7">
        <f t="shared" si="1"/>
        <v>1</v>
      </c>
    </row>
    <row r="11" spans="1:4">
      <c r="A11" s="13"/>
      <c r="B11" s="13">
        <v>14</v>
      </c>
      <c r="C11" s="7">
        <f t="shared" si="0"/>
        <v>1.62790697674419</v>
      </c>
      <c r="D11" s="7">
        <f t="shared" si="1"/>
        <v>2</v>
      </c>
    </row>
    <row r="12" spans="1:4">
      <c r="A12" s="13"/>
      <c r="B12" s="13">
        <v>15</v>
      </c>
      <c r="C12" s="7">
        <f t="shared" si="0"/>
        <v>1.74418604651163</v>
      </c>
      <c r="D12" s="7">
        <f t="shared" si="1"/>
        <v>2</v>
      </c>
    </row>
    <row r="13" spans="1:4">
      <c r="A13" s="13"/>
      <c r="B13" s="13">
        <v>11</v>
      </c>
      <c r="C13" s="7">
        <f t="shared" si="0"/>
        <v>1.27906976744186</v>
      </c>
      <c r="D13" s="7">
        <f t="shared" si="1"/>
        <v>1</v>
      </c>
    </row>
    <row r="14" spans="1:4">
      <c r="A14" s="13"/>
      <c r="B14" s="13">
        <v>12</v>
      </c>
      <c r="C14" s="7">
        <f t="shared" si="0"/>
        <v>1.3953488372093</v>
      </c>
      <c r="D14" s="7">
        <f t="shared" si="1"/>
        <v>1</v>
      </c>
    </row>
    <row r="15" spans="1:4">
      <c r="A15" s="13"/>
      <c r="B15" s="13">
        <v>2</v>
      </c>
      <c r="C15" s="7">
        <f t="shared" si="0"/>
        <v>0.232558139534884</v>
      </c>
      <c r="D15" s="7">
        <f t="shared" si="1"/>
        <v>1</v>
      </c>
    </row>
    <row r="16" spans="1:4">
      <c r="A16" s="13"/>
      <c r="B16" s="13">
        <v>7</v>
      </c>
      <c r="C16" s="7">
        <f t="shared" si="0"/>
        <v>0.813953488372093</v>
      </c>
      <c r="D16" s="7">
        <f t="shared" si="1"/>
        <v>1</v>
      </c>
    </row>
    <row r="17" spans="1:4">
      <c r="A17" s="13"/>
      <c r="B17" s="13">
        <v>2</v>
      </c>
      <c r="C17" s="7">
        <f t="shared" si="0"/>
        <v>0.232558139534884</v>
      </c>
      <c r="D17" s="7">
        <f t="shared" si="1"/>
        <v>1</v>
      </c>
    </row>
    <row r="18" spans="1:4">
      <c r="A18" s="13"/>
      <c r="B18" s="13">
        <v>4</v>
      </c>
      <c r="C18" s="7">
        <f t="shared" si="0"/>
        <v>0.465116279069767</v>
      </c>
      <c r="D18" s="7">
        <f t="shared" si="1"/>
        <v>1</v>
      </c>
    </row>
    <row r="19" spans="1:4">
      <c r="A19" s="13"/>
      <c r="B19" s="13">
        <v>7</v>
      </c>
      <c r="C19" s="7">
        <f t="shared" si="0"/>
        <v>0.813953488372093</v>
      </c>
      <c r="D19" s="7">
        <f t="shared" si="1"/>
        <v>1</v>
      </c>
    </row>
    <row r="20" spans="1:4">
      <c r="A20" s="13"/>
      <c r="B20" s="13">
        <v>9</v>
      </c>
      <c r="C20" s="7">
        <f t="shared" si="0"/>
        <v>1.04651162790698</v>
      </c>
      <c r="D20" s="7">
        <f t="shared" si="1"/>
        <v>1</v>
      </c>
    </row>
    <row r="21" spans="1:4">
      <c r="A21" s="13"/>
      <c r="B21" s="13">
        <v>1</v>
      </c>
      <c r="C21" s="7">
        <f t="shared" si="0"/>
        <v>0.116279069767442</v>
      </c>
      <c r="D21" s="7">
        <f t="shared" si="1"/>
        <v>1</v>
      </c>
    </row>
    <row r="22" spans="1:4">
      <c r="A22" s="13"/>
      <c r="B22" s="13">
        <v>1</v>
      </c>
      <c r="C22" s="7">
        <f t="shared" si="0"/>
        <v>0.116279069767442</v>
      </c>
      <c r="D22" s="7">
        <f t="shared" si="1"/>
        <v>1</v>
      </c>
    </row>
    <row r="23" spans="1:4">
      <c r="A23" s="13"/>
      <c r="B23" s="13">
        <v>3</v>
      </c>
      <c r="C23" s="7">
        <f t="shared" si="0"/>
        <v>0.348837209302326</v>
      </c>
      <c r="D23" s="7">
        <f t="shared" si="1"/>
        <v>1</v>
      </c>
    </row>
    <row r="24" spans="1:4">
      <c r="A24" s="13"/>
      <c r="B24" s="13">
        <v>3</v>
      </c>
      <c r="C24" s="7">
        <f t="shared" si="0"/>
        <v>0.348837209302326</v>
      </c>
      <c r="D24" s="7">
        <f t="shared" si="1"/>
        <v>1</v>
      </c>
    </row>
    <row r="25" spans="1:4">
      <c r="A25" s="13"/>
      <c r="B25" s="13">
        <v>5</v>
      </c>
      <c r="C25" s="7">
        <f t="shared" si="0"/>
        <v>0.581395348837209</v>
      </c>
      <c r="D25" s="7">
        <f t="shared" si="1"/>
        <v>1</v>
      </c>
    </row>
    <row r="26" spans="1:4">
      <c r="A26" s="13"/>
      <c r="B26" s="13">
        <v>3</v>
      </c>
      <c r="C26" s="7">
        <f t="shared" si="0"/>
        <v>0.348837209302326</v>
      </c>
      <c r="D26" s="7">
        <f t="shared" si="1"/>
        <v>1</v>
      </c>
    </row>
    <row r="27" spans="1:4">
      <c r="A27" s="13"/>
      <c r="B27" s="13">
        <v>4</v>
      </c>
      <c r="C27" s="7">
        <f t="shared" si="0"/>
        <v>0.465116279069767</v>
      </c>
      <c r="D27" s="7">
        <f t="shared" si="1"/>
        <v>1</v>
      </c>
    </row>
    <row r="28" spans="1:4">
      <c r="A28" s="15" t="s">
        <v>6</v>
      </c>
      <c r="B28" s="15">
        <f>SUM(B3:B27)</f>
        <v>286</v>
      </c>
      <c r="C28" s="16"/>
      <c r="D28" s="9">
        <f>SUM(D3:D27)</f>
        <v>39</v>
      </c>
    </row>
    <row r="29" spans="1:4">
      <c r="A29" s="36"/>
      <c r="B29" s="36"/>
      <c r="C29" s="36"/>
      <c r="D29" s="36"/>
    </row>
    <row r="30" spans="1:4">
      <c r="A30" s="36"/>
      <c r="B30" s="36"/>
      <c r="C30" s="36"/>
      <c r="D30" s="36"/>
    </row>
    <row r="31" spans="1:4">
      <c r="A31" s="19" t="s">
        <v>7</v>
      </c>
      <c r="B31" s="20" t="e">
        <f>D28+#REF!</f>
        <v>#REF!</v>
      </c>
      <c r="C31" s="36"/>
      <c r="D31" s="36"/>
    </row>
  </sheetData>
  <autoFilter xmlns:etc="http://www.wps.cn/officeDocument/2017/etCustomData" ref="A2:D28" etc:filterBottomFollowUsedRange="0">
    <extLst/>
  </autoFilter>
  <mergeCells count="1">
    <mergeCell ref="A1:D1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9"/>
  <sheetViews>
    <sheetView zoomScale="115" zoomScaleNormal="115" workbookViewId="0">
      <selection activeCell="D79" sqref="D79"/>
    </sheetView>
  </sheetViews>
  <sheetFormatPr defaultColWidth="9" defaultRowHeight="16.8" outlineLevelCol="3"/>
  <cols>
    <col min="1" max="1" width="25.5384615384615" customWidth="1"/>
    <col min="2" max="2" width="20.5384615384615" customWidth="1"/>
    <col min="3" max="3" width="18.9038461538462" customWidth="1"/>
    <col min="4" max="4" width="32.0480769230769" customWidth="1"/>
  </cols>
  <sheetData>
    <row r="1" ht="38.65" customHeight="1" spans="1:4">
      <c r="A1" s="11" t="s">
        <v>12</v>
      </c>
      <c r="B1" s="11"/>
      <c r="C1" s="11"/>
      <c r="D1" s="11"/>
    </row>
    <row r="2" ht="31" spans="1:4">
      <c r="A2" s="12" t="s">
        <v>1</v>
      </c>
      <c r="B2" s="12" t="s">
        <v>2</v>
      </c>
      <c r="C2" s="12" t="s">
        <v>3</v>
      </c>
      <c r="D2" s="12" t="s">
        <v>4</v>
      </c>
    </row>
    <row r="3" ht="13.5" customHeight="1" spans="1:4">
      <c r="A3" s="13" t="s">
        <v>5</v>
      </c>
      <c r="B3" s="13">
        <v>20</v>
      </c>
      <c r="C3" s="7">
        <f>B3*23/180</f>
        <v>2.55555555555556</v>
      </c>
      <c r="D3" s="7">
        <f>MIN(MAX(ROUND(C3,0),1),15)</f>
        <v>3</v>
      </c>
    </row>
    <row r="4" spans="1:4">
      <c r="A4" s="13"/>
      <c r="B4" s="13">
        <v>38</v>
      </c>
      <c r="C4" s="7">
        <f t="shared" ref="C4:C19" si="0">B4*23/180</f>
        <v>4.85555555555556</v>
      </c>
      <c r="D4" s="7">
        <f t="shared" ref="D4:D19" si="1">MIN(MAX(ROUND(C4,0),1),15)</f>
        <v>5</v>
      </c>
    </row>
    <row r="5" spans="1:4">
      <c r="A5" s="44"/>
      <c r="B5" s="13">
        <v>21</v>
      </c>
      <c r="C5" s="7">
        <f t="shared" si="0"/>
        <v>2.68333333333333</v>
      </c>
      <c r="D5" s="7">
        <f t="shared" si="1"/>
        <v>3</v>
      </c>
    </row>
    <row r="6" spans="1:4">
      <c r="A6" s="13"/>
      <c r="B6" s="13">
        <v>27</v>
      </c>
      <c r="C6" s="7">
        <f t="shared" si="0"/>
        <v>3.45</v>
      </c>
      <c r="D6" s="7">
        <f t="shared" si="1"/>
        <v>3</v>
      </c>
    </row>
    <row r="7" spans="1:4">
      <c r="A7" s="13"/>
      <c r="B7" s="13">
        <v>10</v>
      </c>
      <c r="C7" s="7">
        <f t="shared" si="0"/>
        <v>1.27777777777778</v>
      </c>
      <c r="D7" s="7">
        <f t="shared" si="1"/>
        <v>1</v>
      </c>
    </row>
    <row r="8" spans="1:4">
      <c r="A8" s="13"/>
      <c r="B8" s="13">
        <v>12</v>
      </c>
      <c r="C8" s="7">
        <f t="shared" si="0"/>
        <v>1.53333333333333</v>
      </c>
      <c r="D8" s="7">
        <f t="shared" si="1"/>
        <v>2</v>
      </c>
    </row>
    <row r="9" spans="1:4">
      <c r="A9" s="13"/>
      <c r="B9" s="13">
        <v>9</v>
      </c>
      <c r="C9" s="7">
        <f t="shared" si="0"/>
        <v>1.15</v>
      </c>
      <c r="D9" s="7">
        <f t="shared" si="1"/>
        <v>1</v>
      </c>
    </row>
    <row r="10" spans="1:4">
      <c r="A10" s="13"/>
      <c r="B10" s="13">
        <v>13</v>
      </c>
      <c r="C10" s="7">
        <f t="shared" si="0"/>
        <v>1.66111111111111</v>
      </c>
      <c r="D10" s="7">
        <f t="shared" si="1"/>
        <v>2</v>
      </c>
    </row>
    <row r="11" spans="1:4">
      <c r="A11" s="13"/>
      <c r="B11" s="13">
        <v>12</v>
      </c>
      <c r="C11" s="7">
        <f t="shared" si="0"/>
        <v>1.53333333333333</v>
      </c>
      <c r="D11" s="7">
        <f t="shared" si="1"/>
        <v>2</v>
      </c>
    </row>
    <row r="12" spans="1:4">
      <c r="A12" s="13"/>
      <c r="B12" s="13">
        <v>1</v>
      </c>
      <c r="C12" s="7">
        <f t="shared" si="0"/>
        <v>0.127777777777778</v>
      </c>
      <c r="D12" s="7">
        <f t="shared" si="1"/>
        <v>1</v>
      </c>
    </row>
    <row r="13" spans="1:4">
      <c r="A13" s="13"/>
      <c r="B13" s="13">
        <v>1</v>
      </c>
      <c r="C13" s="7">
        <f t="shared" si="0"/>
        <v>0.127777777777778</v>
      </c>
      <c r="D13" s="7">
        <f t="shared" si="1"/>
        <v>1</v>
      </c>
    </row>
    <row r="14" spans="1:4">
      <c r="A14" s="13"/>
      <c r="B14" s="13">
        <v>1</v>
      </c>
      <c r="C14" s="7">
        <f t="shared" si="0"/>
        <v>0.127777777777778</v>
      </c>
      <c r="D14" s="7">
        <f t="shared" si="1"/>
        <v>1</v>
      </c>
    </row>
    <row r="15" spans="1:4">
      <c r="A15" s="13"/>
      <c r="B15" s="13">
        <v>2</v>
      </c>
      <c r="C15" s="7">
        <f t="shared" si="0"/>
        <v>0.255555555555556</v>
      </c>
      <c r="D15" s="7">
        <f t="shared" si="1"/>
        <v>1</v>
      </c>
    </row>
    <row r="16" spans="1:4">
      <c r="A16" s="13"/>
      <c r="B16" s="13">
        <v>3</v>
      </c>
      <c r="C16" s="7">
        <f t="shared" si="0"/>
        <v>0.383333333333333</v>
      </c>
      <c r="D16" s="7">
        <f t="shared" si="1"/>
        <v>1</v>
      </c>
    </row>
    <row r="17" spans="1:4">
      <c r="A17" s="13"/>
      <c r="B17" s="13">
        <v>5</v>
      </c>
      <c r="C17" s="7">
        <f t="shared" si="0"/>
        <v>0.638888888888889</v>
      </c>
      <c r="D17" s="7">
        <f t="shared" si="1"/>
        <v>1</v>
      </c>
    </row>
    <row r="18" spans="1:4">
      <c r="A18" s="13"/>
      <c r="B18" s="13">
        <v>4</v>
      </c>
      <c r="C18" s="7">
        <f t="shared" si="0"/>
        <v>0.511111111111111</v>
      </c>
      <c r="D18" s="7">
        <f t="shared" si="1"/>
        <v>1</v>
      </c>
    </row>
    <row r="19" spans="1:4">
      <c r="A19" s="13"/>
      <c r="B19" s="13">
        <v>1</v>
      </c>
      <c r="C19" s="7">
        <f t="shared" si="0"/>
        <v>0.127777777777778</v>
      </c>
      <c r="D19" s="7">
        <f t="shared" si="1"/>
        <v>1</v>
      </c>
    </row>
    <row r="20" spans="1:4">
      <c r="A20" s="8" t="s">
        <v>6</v>
      </c>
      <c r="B20" s="8">
        <f>SUM(B4:B19)</f>
        <v>160</v>
      </c>
      <c r="C20" s="9"/>
      <c r="D20" s="7">
        <f>SUM(D3:D19)</f>
        <v>30</v>
      </c>
    </row>
    <row r="21" hidden="1" spans="1:4">
      <c r="A21" s="36"/>
      <c r="B21" s="36"/>
      <c r="C21" s="36"/>
      <c r="D21" s="36"/>
    </row>
    <row r="22" hidden="1" spans="1:4">
      <c r="A22" s="36"/>
      <c r="B22" s="36"/>
      <c r="C22" s="36"/>
      <c r="D22" s="36"/>
    </row>
    <row r="23" hidden="1" spans="1:4">
      <c r="A23" s="45" t="s">
        <v>13</v>
      </c>
      <c r="B23" s="45"/>
      <c r="C23" s="45"/>
      <c r="D23" s="45"/>
    </row>
    <row r="24" ht="31" hidden="1" spans="1:4">
      <c r="A24" s="12" t="s">
        <v>1</v>
      </c>
      <c r="B24" s="12" t="s">
        <v>2</v>
      </c>
      <c r="C24" s="12" t="s">
        <v>3</v>
      </c>
      <c r="D24" s="46"/>
    </row>
    <row r="25" hidden="1" spans="1:4">
      <c r="A25" s="5"/>
      <c r="B25" s="5"/>
      <c r="C25" s="7"/>
      <c r="D25" s="7"/>
    </row>
    <row r="26" hidden="1" spans="1:4">
      <c r="A26" s="4" t="s">
        <v>14</v>
      </c>
      <c r="B26" s="47">
        <v>6</v>
      </c>
      <c r="C26" s="7">
        <f t="shared" ref="C26:C35" si="2">B26*$C$76/41</f>
        <v>0.585365853658537</v>
      </c>
      <c r="D26" s="7"/>
    </row>
    <row r="27" hidden="1" spans="1:4">
      <c r="A27" s="4" t="s">
        <v>15</v>
      </c>
      <c r="B27" s="47">
        <v>5</v>
      </c>
      <c r="C27" s="7">
        <f t="shared" si="2"/>
        <v>0.48780487804878</v>
      </c>
      <c r="D27" s="7"/>
    </row>
    <row r="28" hidden="1" spans="1:4">
      <c r="A28" s="4" t="s">
        <v>16</v>
      </c>
      <c r="B28" s="47">
        <v>5</v>
      </c>
      <c r="C28" s="7">
        <f t="shared" si="2"/>
        <v>0.48780487804878</v>
      </c>
      <c r="D28" s="7"/>
    </row>
    <row r="29" hidden="1" spans="1:4">
      <c r="A29" s="4" t="s">
        <v>17</v>
      </c>
      <c r="B29" s="47">
        <v>5</v>
      </c>
      <c r="C29" s="7">
        <f t="shared" si="2"/>
        <v>0.48780487804878</v>
      </c>
      <c r="D29" s="7"/>
    </row>
    <row r="30" hidden="1" spans="1:4">
      <c r="A30" s="4" t="s">
        <v>18</v>
      </c>
      <c r="B30" s="47">
        <v>4</v>
      </c>
      <c r="C30" s="7">
        <f t="shared" si="2"/>
        <v>0.390243902439024</v>
      </c>
      <c r="D30" s="7"/>
    </row>
    <row r="31" hidden="1" spans="1:4">
      <c r="A31" s="4" t="s">
        <v>19</v>
      </c>
      <c r="B31" s="47">
        <v>4</v>
      </c>
      <c r="C31" s="7">
        <f t="shared" si="2"/>
        <v>0.390243902439024</v>
      </c>
      <c r="D31" s="7"/>
    </row>
    <row r="32" hidden="1" spans="1:4">
      <c r="A32" s="4" t="s">
        <v>20</v>
      </c>
      <c r="B32" s="47">
        <v>3</v>
      </c>
      <c r="C32" s="7">
        <f t="shared" si="2"/>
        <v>0.292682926829268</v>
      </c>
      <c r="D32" s="7"/>
    </row>
    <row r="33" hidden="1" spans="1:4">
      <c r="A33" s="4" t="s">
        <v>21</v>
      </c>
      <c r="B33" s="47">
        <v>3</v>
      </c>
      <c r="C33" s="7">
        <f t="shared" si="2"/>
        <v>0.292682926829268</v>
      </c>
      <c r="D33" s="7"/>
    </row>
    <row r="34" hidden="1" spans="1:4">
      <c r="A34" s="4" t="s">
        <v>22</v>
      </c>
      <c r="B34" s="47">
        <v>3</v>
      </c>
      <c r="C34" s="7">
        <f t="shared" si="2"/>
        <v>0.292682926829268</v>
      </c>
      <c r="D34" s="7"/>
    </row>
    <row r="35" hidden="1" spans="1:4">
      <c r="A35" s="4" t="s">
        <v>23</v>
      </c>
      <c r="B35" s="47">
        <v>3</v>
      </c>
      <c r="C35" s="7">
        <f t="shared" si="2"/>
        <v>0.292682926829268</v>
      </c>
      <c r="D35" s="7"/>
    </row>
    <row r="36" hidden="1" spans="1:4">
      <c r="A36" s="47"/>
      <c r="B36" s="47">
        <f>SUM(B26:B35)</f>
        <v>41</v>
      </c>
      <c r="C36" s="7"/>
      <c r="D36" s="7"/>
    </row>
    <row r="37" hidden="1" spans="1:4">
      <c r="A37" s="47"/>
      <c r="B37" s="47"/>
      <c r="C37" s="7"/>
      <c r="D37" s="7"/>
    </row>
    <row r="38" hidden="1" spans="1:4">
      <c r="A38" s="47"/>
      <c r="B38" s="47"/>
      <c r="C38" s="7"/>
      <c r="D38" s="7"/>
    </row>
    <row r="39" hidden="1" spans="1:4">
      <c r="A39" s="47"/>
      <c r="B39" s="47"/>
      <c r="C39" s="7"/>
      <c r="D39" s="7"/>
    </row>
    <row r="40" hidden="1" spans="1:4">
      <c r="A40" s="47"/>
      <c r="B40" s="47"/>
      <c r="C40" s="7"/>
      <c r="D40" s="7"/>
    </row>
    <row r="41" hidden="1" spans="1:4">
      <c r="A41" s="47"/>
      <c r="B41" s="47"/>
      <c r="C41" s="7"/>
      <c r="D41" s="7"/>
    </row>
    <row r="42" hidden="1" spans="1:4">
      <c r="A42" s="47"/>
      <c r="B42" s="47"/>
      <c r="C42" s="7"/>
      <c r="D42" s="7"/>
    </row>
    <row r="43" hidden="1" spans="1:4">
      <c r="A43" s="47"/>
      <c r="B43" s="47"/>
      <c r="C43" s="7"/>
      <c r="D43" s="7"/>
    </row>
    <row r="44" hidden="1" spans="1:4">
      <c r="A44" s="47"/>
      <c r="B44" s="47"/>
      <c r="C44" s="7"/>
      <c r="D44" s="7"/>
    </row>
    <row r="45" hidden="1" spans="1:4">
      <c r="A45" s="48"/>
      <c r="B45" s="49"/>
      <c r="C45" s="7"/>
      <c r="D45" s="7"/>
    </row>
    <row r="46" hidden="1" spans="1:4">
      <c r="A46" s="48"/>
      <c r="B46" s="49"/>
      <c r="C46" s="7"/>
      <c r="D46" s="7"/>
    </row>
    <row r="47" hidden="1" spans="1:4">
      <c r="A47" s="50"/>
      <c r="B47" s="49"/>
      <c r="C47" s="7"/>
      <c r="D47" s="7"/>
    </row>
    <row r="48" hidden="1" spans="1:4">
      <c r="A48" s="50"/>
      <c r="B48" s="49"/>
      <c r="C48" s="7"/>
      <c r="D48" s="7"/>
    </row>
    <row r="49" hidden="1" spans="1:4">
      <c r="A49" s="48"/>
      <c r="B49" s="49"/>
      <c r="C49" s="7"/>
      <c r="D49" s="7"/>
    </row>
    <row r="50" hidden="1" spans="1:4">
      <c r="A50" s="48"/>
      <c r="B50" s="49"/>
      <c r="C50" s="7"/>
      <c r="D50" s="7"/>
    </row>
    <row r="51" hidden="1" spans="1:4">
      <c r="A51" s="50"/>
      <c r="B51" s="49"/>
      <c r="C51" s="7"/>
      <c r="D51" s="7"/>
    </row>
    <row r="52" hidden="1" spans="1:4">
      <c r="A52" s="50"/>
      <c r="B52" s="49"/>
      <c r="C52" s="7"/>
      <c r="D52" s="7"/>
    </row>
    <row r="53" hidden="1" spans="1:4">
      <c r="A53" s="50"/>
      <c r="B53" s="49"/>
      <c r="C53" s="7"/>
      <c r="D53" s="7"/>
    </row>
    <row r="54" hidden="1" spans="1:4">
      <c r="A54" s="51"/>
      <c r="B54" s="52"/>
      <c r="C54" s="7"/>
      <c r="D54" s="7"/>
    </row>
    <row r="55" hidden="1" spans="1:4">
      <c r="A55" s="51"/>
      <c r="B55" s="53"/>
      <c r="C55" s="7"/>
      <c r="D55" s="7"/>
    </row>
    <row r="56" hidden="1" spans="1:4">
      <c r="A56" s="51"/>
      <c r="B56" s="52"/>
      <c r="C56" s="7"/>
      <c r="D56" s="7"/>
    </row>
    <row r="57" hidden="1" spans="1:4">
      <c r="A57" s="51"/>
      <c r="B57" s="53"/>
      <c r="C57" s="7"/>
      <c r="D57" s="7"/>
    </row>
    <row r="58" hidden="1" spans="1:4">
      <c r="A58" s="51"/>
      <c r="B58" s="52"/>
      <c r="C58" s="7"/>
      <c r="D58" s="7"/>
    </row>
    <row r="59" hidden="1" spans="1:4">
      <c r="A59" s="51"/>
      <c r="B59" s="53"/>
      <c r="C59" s="7"/>
      <c r="D59" s="7"/>
    </row>
    <row r="60" hidden="1" spans="1:4">
      <c r="A60" s="51"/>
      <c r="B60" s="52"/>
      <c r="C60" s="7"/>
      <c r="D60" s="7"/>
    </row>
    <row r="61" hidden="1" spans="1:4">
      <c r="A61" s="51"/>
      <c r="B61" s="53"/>
      <c r="C61" s="7"/>
      <c r="D61" s="7"/>
    </row>
    <row r="62" hidden="1" spans="1:4">
      <c r="A62" s="51"/>
      <c r="B62" s="52"/>
      <c r="C62" s="7"/>
      <c r="D62" s="7"/>
    </row>
    <row r="63" hidden="1" spans="1:4">
      <c r="A63" s="51"/>
      <c r="B63" s="53"/>
      <c r="C63" s="7"/>
      <c r="D63" s="7"/>
    </row>
    <row r="64" hidden="1" spans="1:4">
      <c r="A64" s="51"/>
      <c r="B64" s="52"/>
      <c r="C64" s="7"/>
      <c r="D64" s="7"/>
    </row>
    <row r="65" hidden="1" spans="1:4">
      <c r="A65" s="51"/>
      <c r="B65" s="53"/>
      <c r="C65" s="7"/>
      <c r="D65" s="7"/>
    </row>
    <row r="66" hidden="1" spans="1:4">
      <c r="A66" s="51"/>
      <c r="B66" s="52"/>
      <c r="C66" s="7"/>
      <c r="D66" s="7"/>
    </row>
    <row r="67" hidden="1" spans="1:4">
      <c r="A67" s="5"/>
      <c r="B67" s="5"/>
      <c r="C67" s="7"/>
      <c r="D67" s="7"/>
    </row>
    <row r="68" hidden="1" spans="1:4">
      <c r="A68" s="5"/>
      <c r="B68" s="5"/>
      <c r="C68" s="7"/>
      <c r="D68" s="7"/>
    </row>
    <row r="69" hidden="1" spans="1:4">
      <c r="A69" s="5"/>
      <c r="B69" s="5"/>
      <c r="C69" s="7"/>
      <c r="D69" s="7"/>
    </row>
    <row r="70" hidden="1" spans="1:4">
      <c r="A70" s="13"/>
      <c r="B70" s="5"/>
      <c r="C70" s="14"/>
      <c r="D70" s="14"/>
    </row>
    <row r="71" hidden="1" spans="1:4">
      <c r="A71" s="54" t="s">
        <v>6</v>
      </c>
      <c r="B71" s="55"/>
      <c r="C71" s="56"/>
      <c r="D71" s="56"/>
    </row>
    <row r="72" hidden="1" spans="1:4">
      <c r="A72" s="36"/>
      <c r="B72" s="36"/>
      <c r="C72" s="37"/>
      <c r="D72" s="37"/>
    </row>
    <row r="73" hidden="1" spans="1:4">
      <c r="A73" s="57" t="s">
        <v>24</v>
      </c>
      <c r="B73" s="58"/>
      <c r="C73" s="58"/>
      <c r="D73" s="58"/>
    </row>
    <row r="74" hidden="1" spans="1:4">
      <c r="A74" s="36"/>
      <c r="B74" s="36"/>
      <c r="C74" s="37"/>
      <c r="D74" s="37"/>
    </row>
    <row r="75" hidden="1" spans="1:4">
      <c r="A75" s="36"/>
      <c r="B75" s="36"/>
      <c r="C75" s="37"/>
      <c r="D75" s="37"/>
    </row>
    <row r="76" hidden="1" spans="1:4">
      <c r="A76" s="36"/>
      <c r="B76" s="59" t="s">
        <v>25</v>
      </c>
      <c r="C76" s="19">
        <v>4</v>
      </c>
      <c r="D76" s="19"/>
    </row>
    <row r="77" spans="1:4">
      <c r="A77" s="36"/>
      <c r="B77" s="36"/>
      <c r="C77" s="36"/>
      <c r="D77" s="36"/>
    </row>
    <row r="78" spans="1:4">
      <c r="A78" s="36"/>
      <c r="B78" s="36"/>
      <c r="C78" s="36"/>
      <c r="D78" s="36"/>
    </row>
    <row r="79" spans="1:4">
      <c r="A79" s="19" t="s">
        <v>7</v>
      </c>
      <c r="B79" s="20" t="e">
        <f>D20+#REF!</f>
        <v>#REF!</v>
      </c>
      <c r="C79" s="36"/>
      <c r="D79" s="36"/>
    </row>
  </sheetData>
  <autoFilter xmlns:etc="http://www.wps.cn/officeDocument/2017/etCustomData" ref="A2:D20" etc:filterBottomFollowUsedRange="0">
    <extLst/>
  </autoFilter>
  <mergeCells count="3">
    <mergeCell ref="A1:D1"/>
    <mergeCell ref="A23:D23"/>
    <mergeCell ref="A73:D73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8"/>
  <sheetViews>
    <sheetView zoomScale="115" zoomScaleNormal="115" workbookViewId="0">
      <selection activeCell="G3" sqref="G3"/>
    </sheetView>
  </sheetViews>
  <sheetFormatPr defaultColWidth="9" defaultRowHeight="16.8" outlineLevelCol="3"/>
  <cols>
    <col min="1" max="1" width="33.9038461538462" customWidth="1"/>
    <col min="2" max="2" width="14.8173076923077" customWidth="1"/>
    <col min="3" max="3" width="18.8173076923077" customWidth="1"/>
    <col min="4" max="4" width="27.8653846153846" customWidth="1"/>
  </cols>
  <sheetData>
    <row r="1" ht="40" customHeight="1" spans="1:4">
      <c r="A1" s="42" t="s">
        <v>26</v>
      </c>
      <c r="B1" s="43"/>
      <c r="C1" s="43"/>
      <c r="D1" s="43"/>
    </row>
    <row r="2" ht="31" spans="1:4">
      <c r="A2" s="4" t="s">
        <v>1</v>
      </c>
      <c r="B2" s="4" t="s">
        <v>2</v>
      </c>
      <c r="C2" s="4" t="s">
        <v>11</v>
      </c>
      <c r="D2" s="4" t="s">
        <v>4</v>
      </c>
    </row>
    <row r="3" spans="1:4">
      <c r="A3" s="13"/>
      <c r="B3" s="13">
        <v>71</v>
      </c>
      <c r="C3" s="7">
        <f>B3*54/364</f>
        <v>10.532967032967</v>
      </c>
      <c r="D3" s="7">
        <f>MIN(MAX(ROUND(C3,0),1),15)</f>
        <v>11</v>
      </c>
    </row>
    <row r="4" spans="1:4">
      <c r="A4" s="13"/>
      <c r="B4" s="13">
        <v>67</v>
      </c>
      <c r="C4" s="7">
        <f t="shared" ref="C4:C24" si="0">B4*54/364</f>
        <v>9.93956043956044</v>
      </c>
      <c r="D4" s="7">
        <f t="shared" ref="D4:D24" si="1">MIN(MAX(ROUND(C4,0),1),15)</f>
        <v>10</v>
      </c>
    </row>
    <row r="5" spans="1:4">
      <c r="A5" s="13"/>
      <c r="B5" s="13">
        <v>51</v>
      </c>
      <c r="C5" s="7">
        <f t="shared" si="0"/>
        <v>7.56593406593407</v>
      </c>
      <c r="D5" s="7">
        <f t="shared" si="1"/>
        <v>8</v>
      </c>
    </row>
    <row r="6" spans="1:4">
      <c r="A6" s="13"/>
      <c r="B6" s="13">
        <v>28</v>
      </c>
      <c r="C6" s="7">
        <f t="shared" si="0"/>
        <v>4.15384615384615</v>
      </c>
      <c r="D6" s="7">
        <f t="shared" si="1"/>
        <v>4</v>
      </c>
    </row>
    <row r="7" spans="1:4">
      <c r="A7" s="13"/>
      <c r="B7" s="13">
        <v>30</v>
      </c>
      <c r="C7" s="7">
        <f t="shared" si="0"/>
        <v>4.45054945054945</v>
      </c>
      <c r="D7" s="7">
        <f t="shared" si="1"/>
        <v>4</v>
      </c>
    </row>
    <row r="8" spans="1:4">
      <c r="A8" s="13"/>
      <c r="B8" s="13">
        <v>16</v>
      </c>
      <c r="C8" s="7">
        <f t="shared" si="0"/>
        <v>2.37362637362637</v>
      </c>
      <c r="D8" s="7">
        <f t="shared" si="1"/>
        <v>2</v>
      </c>
    </row>
    <row r="9" spans="1:4">
      <c r="A9" s="13"/>
      <c r="B9" s="13">
        <v>11</v>
      </c>
      <c r="C9" s="7">
        <f t="shared" si="0"/>
        <v>1.63186813186813</v>
      </c>
      <c r="D9" s="7">
        <f t="shared" si="1"/>
        <v>2</v>
      </c>
    </row>
    <row r="10" spans="1:4">
      <c r="A10" s="13"/>
      <c r="B10" s="13">
        <v>14</v>
      </c>
      <c r="C10" s="7">
        <f t="shared" si="0"/>
        <v>2.07692307692308</v>
      </c>
      <c r="D10" s="7">
        <f t="shared" si="1"/>
        <v>2</v>
      </c>
    </row>
    <row r="11" spans="1:4">
      <c r="A11" s="13"/>
      <c r="B11" s="13">
        <v>13</v>
      </c>
      <c r="C11" s="7">
        <f t="shared" si="0"/>
        <v>1.92857142857143</v>
      </c>
      <c r="D11" s="7">
        <f t="shared" si="1"/>
        <v>2</v>
      </c>
    </row>
    <row r="12" spans="1:4">
      <c r="A12" s="13"/>
      <c r="B12" s="13">
        <v>2</v>
      </c>
      <c r="C12" s="7">
        <f t="shared" si="0"/>
        <v>0.296703296703297</v>
      </c>
      <c r="D12" s="7">
        <f t="shared" si="1"/>
        <v>1</v>
      </c>
    </row>
    <row r="13" spans="1:4">
      <c r="A13" s="13"/>
      <c r="B13" s="13">
        <v>8</v>
      </c>
      <c r="C13" s="7">
        <f t="shared" si="0"/>
        <v>1.18681318681319</v>
      </c>
      <c r="D13" s="7">
        <f t="shared" si="1"/>
        <v>1</v>
      </c>
    </row>
    <row r="14" spans="1:4">
      <c r="A14" s="13"/>
      <c r="B14" s="13">
        <v>5</v>
      </c>
      <c r="C14" s="7">
        <f t="shared" si="0"/>
        <v>0.741758241758242</v>
      </c>
      <c r="D14" s="7">
        <f t="shared" si="1"/>
        <v>1</v>
      </c>
    </row>
    <row r="15" spans="1:4">
      <c r="A15" s="13"/>
      <c r="B15" s="13">
        <v>1</v>
      </c>
      <c r="C15" s="7">
        <f t="shared" si="0"/>
        <v>0.148351648351648</v>
      </c>
      <c r="D15" s="7">
        <f t="shared" si="1"/>
        <v>1</v>
      </c>
    </row>
    <row r="16" spans="1:4">
      <c r="A16" s="13"/>
      <c r="B16" s="13">
        <v>3</v>
      </c>
      <c r="C16" s="7">
        <f t="shared" si="0"/>
        <v>0.445054945054945</v>
      </c>
      <c r="D16" s="7">
        <f t="shared" si="1"/>
        <v>1</v>
      </c>
    </row>
    <row r="17" spans="1:4">
      <c r="A17" s="13"/>
      <c r="B17" s="13">
        <v>2</v>
      </c>
      <c r="C17" s="7">
        <f t="shared" si="0"/>
        <v>0.296703296703297</v>
      </c>
      <c r="D17" s="7">
        <f t="shared" si="1"/>
        <v>1</v>
      </c>
    </row>
    <row r="18" spans="1:4">
      <c r="A18" s="13"/>
      <c r="B18" s="13">
        <v>6</v>
      </c>
      <c r="C18" s="7">
        <f t="shared" si="0"/>
        <v>0.89010989010989</v>
      </c>
      <c r="D18" s="7">
        <f t="shared" si="1"/>
        <v>1</v>
      </c>
    </row>
    <row r="19" spans="1:4">
      <c r="A19" s="13"/>
      <c r="B19" s="13">
        <v>5</v>
      </c>
      <c r="C19" s="7">
        <f t="shared" si="0"/>
        <v>0.741758241758242</v>
      </c>
      <c r="D19" s="7">
        <f t="shared" si="1"/>
        <v>1</v>
      </c>
    </row>
    <row r="20" spans="1:4">
      <c r="A20" s="13"/>
      <c r="B20" s="13">
        <v>8</v>
      </c>
      <c r="C20" s="7">
        <f t="shared" si="0"/>
        <v>1.18681318681319</v>
      </c>
      <c r="D20" s="7">
        <f t="shared" si="1"/>
        <v>1</v>
      </c>
    </row>
    <row r="21" spans="1:4">
      <c r="A21" s="13"/>
      <c r="B21" s="13">
        <v>8</v>
      </c>
      <c r="C21" s="7">
        <f t="shared" si="0"/>
        <v>1.18681318681319</v>
      </c>
      <c r="D21" s="7">
        <f t="shared" si="1"/>
        <v>1</v>
      </c>
    </row>
    <row r="22" spans="1:4">
      <c r="A22" s="13"/>
      <c r="B22" s="13">
        <v>5</v>
      </c>
      <c r="C22" s="7">
        <f t="shared" si="0"/>
        <v>0.741758241758242</v>
      </c>
      <c r="D22" s="7">
        <f t="shared" si="1"/>
        <v>1</v>
      </c>
    </row>
    <row r="23" spans="1:4">
      <c r="A23" s="13"/>
      <c r="B23" s="13">
        <v>8</v>
      </c>
      <c r="C23" s="7">
        <f t="shared" si="0"/>
        <v>1.18681318681319</v>
      </c>
      <c r="D23" s="7">
        <f t="shared" si="1"/>
        <v>1</v>
      </c>
    </row>
    <row r="24" spans="1:4">
      <c r="A24" s="13"/>
      <c r="B24" s="13">
        <v>2</v>
      </c>
      <c r="C24" s="7">
        <f t="shared" si="0"/>
        <v>0.296703296703297</v>
      </c>
      <c r="D24" s="7">
        <f t="shared" si="1"/>
        <v>1</v>
      </c>
    </row>
    <row r="25" spans="1:4">
      <c r="A25" s="8" t="s">
        <v>6</v>
      </c>
      <c r="B25" s="8">
        <f>SUM(B3:B24)</f>
        <v>364</v>
      </c>
      <c r="C25" s="9"/>
      <c r="D25" s="9">
        <f>SUM(D3:D24)</f>
        <v>58</v>
      </c>
    </row>
    <row r="26" spans="1:4">
      <c r="A26" s="36"/>
      <c r="B26" s="36"/>
      <c r="C26" s="36"/>
      <c r="D26" s="36"/>
    </row>
    <row r="27" spans="1:4">
      <c r="A27" s="36"/>
      <c r="B27" s="36"/>
      <c r="C27" s="36"/>
      <c r="D27" s="36"/>
    </row>
    <row r="28" spans="1:4">
      <c r="A28" s="19" t="s">
        <v>7</v>
      </c>
      <c r="B28" s="20" t="e">
        <f>D25+#REF!</f>
        <v>#REF!</v>
      </c>
      <c r="C28" s="36"/>
      <c r="D28" s="36"/>
    </row>
  </sheetData>
  <autoFilter xmlns:etc="http://www.wps.cn/officeDocument/2017/etCustomData" ref="A2:D26" etc:filterBottomFollowUsedRange="0">
    <extLst/>
  </autoFilter>
  <mergeCells count="1">
    <mergeCell ref="A1:D1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zoomScale="120" zoomScaleNormal="120" workbookViewId="0">
      <selection activeCell="H10" sqref="H10"/>
    </sheetView>
  </sheetViews>
  <sheetFormatPr defaultColWidth="9" defaultRowHeight="16.8" outlineLevelCol="5"/>
  <cols>
    <col min="1" max="1" width="29.1826923076923" customWidth="1"/>
    <col min="2" max="2" width="16.9038461538462" customWidth="1"/>
    <col min="3" max="3" width="15.3653846153846" customWidth="1"/>
    <col min="4" max="4" width="16.4519230769231" customWidth="1"/>
    <col min="5" max="5" width="12.1826923076923" customWidth="1"/>
    <col min="6" max="6" width="19.6346153846154" customWidth="1"/>
  </cols>
  <sheetData>
    <row r="1" ht="45" customHeight="1" spans="1:5">
      <c r="A1" s="10" t="s">
        <v>27</v>
      </c>
      <c r="B1" s="11"/>
      <c r="C1" s="11"/>
      <c r="D1" s="11"/>
      <c r="E1" s="11"/>
    </row>
    <row r="2" ht="31" spans="1:5">
      <c r="A2" s="12" t="s">
        <v>1</v>
      </c>
      <c r="B2" s="12" t="s">
        <v>2</v>
      </c>
      <c r="C2" s="12" t="s">
        <v>11</v>
      </c>
      <c r="D2" s="12" t="s">
        <v>4</v>
      </c>
      <c r="E2" s="4" t="s">
        <v>28</v>
      </c>
    </row>
    <row r="3" spans="1:5">
      <c r="A3" s="13"/>
      <c r="B3" s="13">
        <v>9</v>
      </c>
      <c r="C3" s="14">
        <f>B3*15/95</f>
        <v>1.42105263157895</v>
      </c>
      <c r="D3" s="14">
        <f>MIN(MAX(ROUND(C3,0),1),15)</f>
        <v>1</v>
      </c>
      <c r="E3" s="38"/>
    </row>
    <row r="4" spans="1:6">
      <c r="A4" s="13"/>
      <c r="B4" s="13">
        <v>12</v>
      </c>
      <c r="C4" s="14">
        <f t="shared" ref="C4:C15" si="0">B4*15/95</f>
        <v>1.89473684210526</v>
      </c>
      <c r="D4" s="14">
        <f t="shared" ref="D4:D15" si="1">MIN(MAX(ROUND(C4,0),1),15)</f>
        <v>2</v>
      </c>
      <c r="E4" s="38"/>
      <c r="F4" s="26"/>
    </row>
    <row r="5" spans="1:6">
      <c r="A5" s="13"/>
      <c r="B5" s="13">
        <v>12</v>
      </c>
      <c r="C5" s="14">
        <f t="shared" si="0"/>
        <v>1.89473684210526</v>
      </c>
      <c r="D5" s="14">
        <f t="shared" si="1"/>
        <v>2</v>
      </c>
      <c r="E5" s="38"/>
      <c r="F5" s="26"/>
    </row>
    <row r="6" spans="1:6">
      <c r="A6" s="13"/>
      <c r="B6" s="13">
        <v>9</v>
      </c>
      <c r="C6" s="14">
        <f t="shared" si="0"/>
        <v>1.42105263157895</v>
      </c>
      <c r="D6" s="14">
        <f t="shared" si="1"/>
        <v>1</v>
      </c>
      <c r="E6" s="38"/>
      <c r="F6" s="26"/>
    </row>
    <row r="7" spans="1:6">
      <c r="A7" s="5"/>
      <c r="B7" s="5">
        <v>25</v>
      </c>
      <c r="C7" s="14">
        <f t="shared" si="0"/>
        <v>3.94736842105263</v>
      </c>
      <c r="D7" s="14">
        <f t="shared" si="1"/>
        <v>4</v>
      </c>
      <c r="E7" s="38"/>
      <c r="F7" s="23"/>
    </row>
    <row r="8" spans="1:6">
      <c r="A8" s="13"/>
      <c r="B8" s="13">
        <v>15</v>
      </c>
      <c r="C8" s="14">
        <f t="shared" si="0"/>
        <v>2.36842105263158</v>
      </c>
      <c r="D8" s="14">
        <f t="shared" si="1"/>
        <v>2</v>
      </c>
      <c r="E8" s="38"/>
      <c r="F8" s="26"/>
    </row>
    <row r="9" spans="1:6">
      <c r="A9" s="13"/>
      <c r="B9" s="13">
        <v>3</v>
      </c>
      <c r="C9" s="14">
        <f t="shared" si="0"/>
        <v>0.473684210526316</v>
      </c>
      <c r="D9" s="14">
        <f t="shared" si="1"/>
        <v>1</v>
      </c>
      <c r="E9" s="38"/>
      <c r="F9" s="26"/>
    </row>
    <row r="10" spans="1:6">
      <c r="A10" s="13"/>
      <c r="B10" s="13">
        <v>1</v>
      </c>
      <c r="C10" s="14">
        <f t="shared" si="0"/>
        <v>0.157894736842105</v>
      </c>
      <c r="D10" s="14">
        <f t="shared" si="1"/>
        <v>1</v>
      </c>
      <c r="E10" s="38"/>
      <c r="F10" s="23"/>
    </row>
    <row r="11" spans="1:6">
      <c r="A11" s="13"/>
      <c r="B11" s="13">
        <v>4</v>
      </c>
      <c r="C11" s="14">
        <f t="shared" si="0"/>
        <v>0.631578947368421</v>
      </c>
      <c r="D11" s="14">
        <f t="shared" si="1"/>
        <v>1</v>
      </c>
      <c r="E11" s="39">
        <v>1</v>
      </c>
      <c r="F11" s="23"/>
    </row>
    <row r="12" spans="1:6">
      <c r="A12" s="13"/>
      <c r="B12" s="13">
        <v>2</v>
      </c>
      <c r="C12" s="14">
        <f t="shared" si="0"/>
        <v>0.315789473684211</v>
      </c>
      <c r="D12" s="14">
        <f t="shared" si="1"/>
        <v>1</v>
      </c>
      <c r="E12" s="38"/>
      <c r="F12" s="26"/>
    </row>
    <row r="13" spans="1:6">
      <c r="A13" s="13"/>
      <c r="B13" s="13">
        <v>1</v>
      </c>
      <c r="C13" s="14">
        <f t="shared" si="0"/>
        <v>0.157894736842105</v>
      </c>
      <c r="D13" s="14">
        <f t="shared" si="1"/>
        <v>1</v>
      </c>
      <c r="E13" s="38"/>
      <c r="F13" s="40"/>
    </row>
    <row r="14" spans="1:6">
      <c r="A14" s="13"/>
      <c r="B14" s="13">
        <v>2</v>
      </c>
      <c r="C14" s="14">
        <f t="shared" si="0"/>
        <v>0.315789473684211</v>
      </c>
      <c r="D14" s="14">
        <f t="shared" si="1"/>
        <v>1</v>
      </c>
      <c r="E14" s="38"/>
      <c r="F14" s="40"/>
    </row>
    <row r="15" spans="1:5">
      <c r="A15" s="35"/>
      <c r="B15" s="5">
        <v>2</v>
      </c>
      <c r="C15" s="14">
        <f t="shared" si="0"/>
        <v>0.315789473684211</v>
      </c>
      <c r="D15" s="14">
        <f t="shared" si="1"/>
        <v>1</v>
      </c>
      <c r="E15" s="38"/>
    </row>
    <row r="16" spans="1:5">
      <c r="A16" s="15" t="s">
        <v>6</v>
      </c>
      <c r="B16" s="15">
        <f>SUM(B3:B15)</f>
        <v>97</v>
      </c>
      <c r="C16" s="16"/>
      <c r="D16" s="16">
        <f>SUM(D3:D15)</f>
        <v>19</v>
      </c>
      <c r="E16" s="41">
        <f>SUM(E3:E15)</f>
        <v>1</v>
      </c>
    </row>
    <row r="17" spans="1:5">
      <c r="A17" s="36"/>
      <c r="B17" s="36"/>
      <c r="C17" s="37"/>
      <c r="D17" s="37"/>
      <c r="E17" s="36"/>
    </row>
    <row r="18" spans="1:5">
      <c r="A18" s="36"/>
      <c r="B18" s="36"/>
      <c r="C18" s="37"/>
      <c r="D18" s="37"/>
      <c r="E18" s="36"/>
    </row>
    <row r="19" spans="1:5">
      <c r="A19" s="36"/>
      <c r="B19" s="36"/>
      <c r="C19" s="37"/>
      <c r="D19" s="37"/>
      <c r="E19" s="36"/>
    </row>
    <row r="20" spans="1:5">
      <c r="A20" s="19" t="s">
        <v>7</v>
      </c>
      <c r="B20" s="20">
        <f>D16+E16</f>
        <v>20</v>
      </c>
      <c r="C20" s="37"/>
      <c r="D20" s="37"/>
      <c r="E20" s="36"/>
    </row>
    <row r="21" spans="3:4">
      <c r="C21" s="21"/>
      <c r="D21" s="21"/>
    </row>
  </sheetData>
  <mergeCells count="1">
    <mergeCell ref="A1:E1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83"/>
  <sheetViews>
    <sheetView zoomScale="130" zoomScaleNormal="130" topLeftCell="A4" workbookViewId="0">
      <selection activeCell="F22" sqref="F22"/>
    </sheetView>
  </sheetViews>
  <sheetFormatPr defaultColWidth="9" defaultRowHeight="16.8" outlineLevelCol="3"/>
  <cols>
    <col min="1" max="1" width="25.2692307692308" customWidth="1"/>
    <col min="2" max="2" width="18.9038461538462" customWidth="1"/>
    <col min="3" max="3" width="20.4519230769231" customWidth="1"/>
    <col min="4" max="4" width="29.2115384615385" customWidth="1"/>
  </cols>
  <sheetData>
    <row r="1" ht="36" customHeight="1" spans="1:4">
      <c r="A1" s="10" t="s">
        <v>29</v>
      </c>
      <c r="B1" s="11"/>
      <c r="C1" s="11"/>
      <c r="D1" s="11"/>
    </row>
    <row r="2" ht="31" spans="1:4">
      <c r="A2" s="12" t="s">
        <v>1</v>
      </c>
      <c r="B2" s="12" t="s">
        <v>2</v>
      </c>
      <c r="C2" s="12" t="s">
        <v>3</v>
      </c>
      <c r="D2" s="12" t="s">
        <v>4</v>
      </c>
    </row>
    <row r="3" ht="16.25" customHeight="1" spans="1:4">
      <c r="A3" s="13"/>
      <c r="B3" s="13">
        <v>23</v>
      </c>
      <c r="C3" s="14">
        <f>B3*24/194</f>
        <v>2.84536082474227</v>
      </c>
      <c r="D3" s="7">
        <f>MIN(MAX(ROUND(C3,0),1),15)</f>
        <v>3</v>
      </c>
    </row>
    <row r="4" spans="1:4">
      <c r="A4" s="13"/>
      <c r="B4" s="13">
        <v>45</v>
      </c>
      <c r="C4" s="14">
        <f t="shared" ref="C4:C16" si="0">B4*24/194</f>
        <v>5.56701030927835</v>
      </c>
      <c r="D4" s="7">
        <f t="shared" ref="D4:D16" si="1">MIN(MAX(ROUND(C4,0),1),15)</f>
        <v>6</v>
      </c>
    </row>
    <row r="5" spans="1:4">
      <c r="A5" s="13"/>
      <c r="B5" s="13">
        <v>37</v>
      </c>
      <c r="C5" s="14">
        <f t="shared" si="0"/>
        <v>4.57731958762887</v>
      </c>
      <c r="D5" s="7">
        <f t="shared" si="1"/>
        <v>5</v>
      </c>
    </row>
    <row r="6" spans="1:4">
      <c r="A6" s="13"/>
      <c r="B6" s="13">
        <v>21</v>
      </c>
      <c r="C6" s="14">
        <f t="shared" si="0"/>
        <v>2.5979381443299</v>
      </c>
      <c r="D6" s="7">
        <f t="shared" si="1"/>
        <v>3</v>
      </c>
    </row>
    <row r="7" spans="1:4">
      <c r="A7" s="13"/>
      <c r="B7" s="13">
        <v>20</v>
      </c>
      <c r="C7" s="14">
        <f t="shared" si="0"/>
        <v>2.47422680412371</v>
      </c>
      <c r="D7" s="7">
        <f t="shared" si="1"/>
        <v>2</v>
      </c>
    </row>
    <row r="8" spans="1:4">
      <c r="A8" s="13"/>
      <c r="B8" s="13">
        <v>13</v>
      </c>
      <c r="C8" s="14">
        <f t="shared" si="0"/>
        <v>1.60824742268041</v>
      </c>
      <c r="D8" s="7">
        <f t="shared" si="1"/>
        <v>2</v>
      </c>
    </row>
    <row r="9" spans="1:4">
      <c r="A9" s="13"/>
      <c r="B9" s="13">
        <v>11</v>
      </c>
      <c r="C9" s="14">
        <f t="shared" si="0"/>
        <v>1.36082474226804</v>
      </c>
      <c r="D9" s="7">
        <f t="shared" si="1"/>
        <v>1</v>
      </c>
    </row>
    <row r="10" spans="1:4">
      <c r="A10" s="13"/>
      <c r="B10" s="13">
        <v>5</v>
      </c>
      <c r="C10" s="14">
        <f t="shared" si="0"/>
        <v>0.618556701030928</v>
      </c>
      <c r="D10" s="7">
        <f t="shared" si="1"/>
        <v>1</v>
      </c>
    </row>
    <row r="11" spans="1:4">
      <c r="A11" s="13"/>
      <c r="B11" s="13">
        <v>1</v>
      </c>
      <c r="C11" s="14">
        <f t="shared" si="0"/>
        <v>0.123711340206186</v>
      </c>
      <c r="D11" s="7">
        <f t="shared" si="1"/>
        <v>1</v>
      </c>
    </row>
    <row r="12" spans="1:4">
      <c r="A12" s="13"/>
      <c r="B12" s="13">
        <v>5</v>
      </c>
      <c r="C12" s="14">
        <f t="shared" si="0"/>
        <v>0.618556701030928</v>
      </c>
      <c r="D12" s="14">
        <f t="shared" si="1"/>
        <v>1</v>
      </c>
    </row>
    <row r="13" spans="1:4">
      <c r="A13" s="5"/>
      <c r="B13" s="5">
        <v>1</v>
      </c>
      <c r="C13" s="14">
        <f t="shared" si="0"/>
        <v>0.123711340206186</v>
      </c>
      <c r="D13" s="14">
        <f t="shared" si="1"/>
        <v>1</v>
      </c>
    </row>
    <row r="14" spans="1:4">
      <c r="A14" s="5"/>
      <c r="B14" s="5">
        <v>9</v>
      </c>
      <c r="C14" s="14">
        <f t="shared" si="0"/>
        <v>1.11340206185567</v>
      </c>
      <c r="D14" s="14">
        <f t="shared" si="1"/>
        <v>1</v>
      </c>
    </row>
    <row r="15" spans="1:4">
      <c r="A15" s="13"/>
      <c r="B15" s="13">
        <v>4</v>
      </c>
      <c r="C15" s="14">
        <f t="shared" si="0"/>
        <v>0.494845360824742</v>
      </c>
      <c r="D15" s="14">
        <f t="shared" si="1"/>
        <v>1</v>
      </c>
    </row>
    <row r="16" spans="1:4">
      <c r="A16" s="13"/>
      <c r="B16" s="13">
        <v>2</v>
      </c>
      <c r="C16" s="14">
        <f t="shared" si="0"/>
        <v>0.247422680412371</v>
      </c>
      <c r="D16" s="14">
        <f t="shared" si="1"/>
        <v>1</v>
      </c>
    </row>
    <row r="17" spans="1:4">
      <c r="A17" s="15" t="s">
        <v>6</v>
      </c>
      <c r="B17" s="15">
        <f>SUM(B3:B16)</f>
        <v>197</v>
      </c>
      <c r="C17" s="16"/>
      <c r="D17" s="16">
        <f>SUM(D3:D16)</f>
        <v>29</v>
      </c>
    </row>
    <row r="18" spans="3:4">
      <c r="C18" s="17"/>
      <c r="D18" s="17"/>
    </row>
    <row r="19" spans="1:4">
      <c r="A19" s="18"/>
      <c r="B19" s="18"/>
      <c r="C19" s="18"/>
      <c r="D19" s="18"/>
    </row>
    <row r="20" spans="1:4">
      <c r="A20" s="19" t="s">
        <v>7</v>
      </c>
      <c r="B20" s="20" t="e">
        <f>D17+#REF!</f>
        <v>#REF!</v>
      </c>
      <c r="C20" s="17"/>
      <c r="D20" s="17"/>
    </row>
    <row r="21" spans="3:4">
      <c r="C21" s="17"/>
      <c r="D21" s="17"/>
    </row>
    <row r="22" spans="3:4">
      <c r="C22" s="21"/>
      <c r="D22" s="21"/>
    </row>
    <row r="30" spans="1:4">
      <c r="A30" s="22"/>
      <c r="B30" s="22"/>
      <c r="C30" s="22"/>
      <c r="D30" s="22"/>
    </row>
    <row r="31" spans="1:4">
      <c r="A31" s="23"/>
      <c r="B31" s="23"/>
      <c r="C31" s="23"/>
      <c r="D31" s="23"/>
    </row>
    <row r="32" spans="1:4">
      <c r="A32" s="24"/>
      <c r="B32" s="24"/>
      <c r="C32" s="25"/>
      <c r="D32" s="25"/>
    </row>
    <row r="33" spans="1:4">
      <c r="A33" s="26"/>
      <c r="B33" s="26"/>
      <c r="C33" s="27"/>
      <c r="D33" s="27"/>
    </row>
    <row r="34" spans="1:4">
      <c r="A34" s="26"/>
      <c r="B34" s="26"/>
      <c r="C34" s="27"/>
      <c r="D34" s="27"/>
    </row>
    <row r="35" spans="1:4">
      <c r="A35" s="23"/>
      <c r="B35" s="23"/>
      <c r="C35" s="27"/>
      <c r="D35" s="27"/>
    </row>
    <row r="36" spans="1:4">
      <c r="A36" s="23"/>
      <c r="B36" s="23"/>
      <c r="C36" s="27"/>
      <c r="D36" s="27"/>
    </row>
    <row r="37" spans="1:4">
      <c r="A37" s="23"/>
      <c r="B37" s="23"/>
      <c r="C37" s="27"/>
      <c r="D37" s="27"/>
    </row>
    <row r="38" spans="1:4">
      <c r="A38" s="26"/>
      <c r="B38" s="26"/>
      <c r="C38" s="27"/>
      <c r="D38" s="27"/>
    </row>
    <row r="39" spans="1:4">
      <c r="A39" s="26"/>
      <c r="B39" s="26"/>
      <c r="C39" s="27"/>
      <c r="D39" s="27"/>
    </row>
    <row r="40" spans="1:4">
      <c r="A40" s="23"/>
      <c r="B40" s="23"/>
      <c r="C40" s="27"/>
      <c r="D40" s="27"/>
    </row>
    <row r="41" spans="1:4">
      <c r="A41" s="26"/>
      <c r="B41" s="26"/>
      <c r="C41" s="27"/>
      <c r="D41" s="27"/>
    </row>
    <row r="42" spans="1:4">
      <c r="A42" s="23"/>
      <c r="B42" s="23"/>
      <c r="C42" s="27"/>
      <c r="D42" s="27"/>
    </row>
    <row r="43" spans="1:4">
      <c r="A43" s="26"/>
      <c r="B43" s="26"/>
      <c r="C43" s="27"/>
      <c r="D43" s="27"/>
    </row>
    <row r="44" spans="1:4">
      <c r="A44" s="23"/>
      <c r="B44" s="23"/>
      <c r="C44" s="27"/>
      <c r="D44" s="27"/>
    </row>
    <row r="45" spans="1:4">
      <c r="A45" s="23"/>
      <c r="B45" s="23"/>
      <c r="C45" s="27"/>
      <c r="D45" s="27"/>
    </row>
    <row r="46" spans="1:4">
      <c r="A46" s="26"/>
      <c r="B46" s="23"/>
      <c r="C46" s="27"/>
      <c r="D46" s="27"/>
    </row>
    <row r="47" spans="1:4">
      <c r="A47" s="23"/>
      <c r="B47" s="23"/>
      <c r="C47" s="27"/>
      <c r="D47" s="27"/>
    </row>
    <row r="48" spans="1:4">
      <c r="A48" s="26"/>
      <c r="B48" s="23"/>
      <c r="C48" s="27"/>
      <c r="D48" s="27"/>
    </row>
    <row r="49" spans="1:4">
      <c r="A49" s="26"/>
      <c r="B49" s="23"/>
      <c r="C49" s="27"/>
      <c r="D49" s="27"/>
    </row>
    <row r="50" spans="1:4">
      <c r="A50" s="26"/>
      <c r="B50" s="26"/>
      <c r="C50" s="27"/>
      <c r="D50" s="27"/>
    </row>
    <row r="51" spans="1:4">
      <c r="A51" s="26"/>
      <c r="B51" s="26"/>
      <c r="C51" s="27"/>
      <c r="D51" s="27"/>
    </row>
    <row r="52" spans="1:4">
      <c r="A52" s="28"/>
      <c r="B52" s="29"/>
      <c r="C52" s="27"/>
      <c r="D52" s="27"/>
    </row>
    <row r="53" hidden="1" spans="1:4">
      <c r="A53" s="28"/>
      <c r="B53" s="29"/>
      <c r="C53" s="27"/>
      <c r="D53" s="27"/>
    </row>
    <row r="54" hidden="1" spans="1:4">
      <c r="A54" s="29"/>
      <c r="B54" s="29"/>
      <c r="C54" s="27"/>
      <c r="D54" s="27"/>
    </row>
    <row r="55" hidden="1" spans="1:4">
      <c r="A55" s="29"/>
      <c r="B55" s="29"/>
      <c r="C55" s="27"/>
      <c r="D55" s="27"/>
    </row>
    <row r="56" hidden="1" spans="1:4">
      <c r="A56" s="28"/>
      <c r="B56" s="29"/>
      <c r="C56" s="27"/>
      <c r="D56" s="27"/>
    </row>
    <row r="57" hidden="1" spans="1:4">
      <c r="A57" s="28"/>
      <c r="B57" s="29"/>
      <c r="C57" s="27"/>
      <c r="D57" s="27"/>
    </row>
    <row r="58" hidden="1" spans="1:4">
      <c r="A58" s="29"/>
      <c r="B58" s="29"/>
      <c r="C58" s="27"/>
      <c r="D58" s="27"/>
    </row>
    <row r="59" hidden="1" spans="1:4">
      <c r="A59" s="29"/>
      <c r="B59" s="29"/>
      <c r="C59" s="27"/>
      <c r="D59" s="27"/>
    </row>
    <row r="60" hidden="1" spans="1:4">
      <c r="A60" s="29"/>
      <c r="B60" s="29"/>
      <c r="C60" s="27"/>
      <c r="D60" s="27"/>
    </row>
    <row r="61" ht="17.6" hidden="1" spans="1:4">
      <c r="A61" s="30"/>
      <c r="B61" s="31"/>
      <c r="C61" s="27"/>
      <c r="D61" s="27"/>
    </row>
    <row r="62" ht="17.6" hidden="1" spans="1:4">
      <c r="A62" s="30"/>
      <c r="B62" s="31"/>
      <c r="C62" s="27"/>
      <c r="D62" s="27"/>
    </row>
    <row r="63" ht="17.6" hidden="1" spans="1:4">
      <c r="A63" s="30"/>
      <c r="B63" s="31"/>
      <c r="C63" s="27"/>
      <c r="D63" s="27"/>
    </row>
    <row r="64" ht="17.6" hidden="1" spans="1:4">
      <c r="A64" s="30"/>
      <c r="B64" s="31"/>
      <c r="C64" s="27"/>
      <c r="D64" s="27"/>
    </row>
    <row r="65" ht="17.6" hidden="1" spans="1:4">
      <c r="A65" s="30"/>
      <c r="B65" s="31"/>
      <c r="C65" s="27"/>
      <c r="D65" s="27"/>
    </row>
    <row r="66" ht="17.6" hidden="1" spans="1:4">
      <c r="A66" s="30"/>
      <c r="B66" s="31"/>
      <c r="C66" s="27"/>
      <c r="D66" s="27"/>
    </row>
    <row r="67" ht="17.6" hidden="1" spans="1:4">
      <c r="A67" s="30"/>
      <c r="B67" s="31"/>
      <c r="C67" s="27"/>
      <c r="D67" s="27"/>
    </row>
    <row r="68" ht="17.6" hidden="1" spans="1:4">
      <c r="A68" s="30"/>
      <c r="B68" s="31"/>
      <c r="C68" s="27"/>
      <c r="D68" s="27"/>
    </row>
    <row r="69" ht="17.6" hidden="1" spans="1:4">
      <c r="A69" s="30"/>
      <c r="B69" s="31"/>
      <c r="C69" s="27"/>
      <c r="D69" s="27"/>
    </row>
    <row r="70" ht="17.6" hidden="1" spans="1:4">
      <c r="A70" s="30"/>
      <c r="B70" s="31"/>
      <c r="C70" s="27"/>
      <c r="D70" s="27"/>
    </row>
    <row r="71" ht="17.6" hidden="1" spans="1:4">
      <c r="A71" s="30"/>
      <c r="B71" s="31"/>
      <c r="C71" s="27"/>
      <c r="D71" s="27"/>
    </row>
    <row r="72" ht="17.6" hidden="1" spans="1:4">
      <c r="A72" s="30"/>
      <c r="B72" s="31"/>
      <c r="C72" s="27"/>
      <c r="D72" s="27"/>
    </row>
    <row r="73" ht="17.6" hidden="1" spans="1:4">
      <c r="A73" s="30"/>
      <c r="B73" s="31"/>
      <c r="C73" s="27"/>
      <c r="D73" s="27"/>
    </row>
    <row r="74" hidden="1" spans="1:4">
      <c r="A74" s="32"/>
      <c r="B74" s="32"/>
      <c r="C74" s="33"/>
      <c r="D74" s="33"/>
    </row>
    <row r="75" hidden="1" spans="1:4">
      <c r="A75" s="34"/>
      <c r="B75" s="32"/>
      <c r="C75" s="27"/>
      <c r="D75" s="27"/>
    </row>
    <row r="76" hidden="1" spans="1:4">
      <c r="A76" s="34"/>
      <c r="B76" s="32"/>
      <c r="C76" s="27"/>
      <c r="D76" s="27"/>
    </row>
    <row r="77" hidden="1" spans="1:4">
      <c r="A77" s="34"/>
      <c r="B77" s="32"/>
      <c r="C77" s="27"/>
      <c r="D77" s="27"/>
    </row>
    <row r="78" spans="3:4">
      <c r="C78" s="17"/>
      <c r="D78" s="17"/>
    </row>
    <row r="79" spans="3:4">
      <c r="C79" s="17"/>
      <c r="D79" s="17"/>
    </row>
    <row r="80" spans="3:4">
      <c r="C80" s="17"/>
      <c r="D80" s="17"/>
    </row>
    <row r="81" spans="3:4">
      <c r="C81" s="17"/>
      <c r="D81" s="17"/>
    </row>
    <row r="82" spans="3:4">
      <c r="C82" s="17"/>
      <c r="D82" s="17"/>
    </row>
    <row r="83" spans="3:4">
      <c r="C83" s="21"/>
      <c r="D83" s="21"/>
    </row>
  </sheetData>
  <mergeCells count="3">
    <mergeCell ref="A1:D1"/>
    <mergeCell ref="A19:D19"/>
    <mergeCell ref="A30:D30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zoomScale="115" zoomScaleNormal="115" workbookViewId="0">
      <selection activeCell="H11" sqref="H11"/>
    </sheetView>
  </sheetViews>
  <sheetFormatPr defaultColWidth="9" defaultRowHeight="16.8" outlineLevelCol="3"/>
  <cols>
    <col min="1" max="1" width="33.1634615384615" style="1" customWidth="1"/>
    <col min="2" max="2" width="16.5384615384615" style="1" customWidth="1"/>
    <col min="3" max="3" width="21.5384615384615" style="1" customWidth="1"/>
    <col min="4" max="4" width="26.1923076923077" style="1" customWidth="1"/>
    <col min="6" max="6" width="17.1826923076923" customWidth="1"/>
  </cols>
  <sheetData>
    <row r="1" ht="38.25" customHeight="1" spans="1:4">
      <c r="A1" s="2" t="s">
        <v>30</v>
      </c>
      <c r="B1" s="3"/>
      <c r="C1" s="3"/>
      <c r="D1" s="3"/>
    </row>
    <row r="2" ht="31" spans="1:4">
      <c r="A2" s="4" t="s">
        <v>1</v>
      </c>
      <c r="B2" s="4" t="s">
        <v>2</v>
      </c>
      <c r="C2" s="4" t="s">
        <v>11</v>
      </c>
      <c r="D2" s="4" t="s">
        <v>4</v>
      </c>
    </row>
    <row r="3" ht="15.65" customHeight="1" spans="1:4">
      <c r="A3" s="5"/>
      <c r="B3" s="6">
        <v>60</v>
      </c>
      <c r="C3" s="7">
        <f>B3*12/95</f>
        <v>7.57894736842105</v>
      </c>
      <c r="D3" s="7">
        <f>MIN(MAX(ROUND(C3,0),1),15)</f>
        <v>8</v>
      </c>
    </row>
    <row r="4" spans="1:4">
      <c r="A4" s="5"/>
      <c r="B4" s="6">
        <v>12</v>
      </c>
      <c r="C4" s="7">
        <f t="shared" ref="C4:C14" si="0">B4*12/95</f>
        <v>1.51578947368421</v>
      </c>
      <c r="D4" s="7">
        <f t="shared" ref="D4:D14" si="1">MIN(MAX(ROUND(C4,0),1),15)</f>
        <v>2</v>
      </c>
    </row>
    <row r="5" spans="1:4">
      <c r="A5" s="5"/>
      <c r="B5" s="6">
        <v>12</v>
      </c>
      <c r="C5" s="7">
        <f t="shared" si="0"/>
        <v>1.51578947368421</v>
      </c>
      <c r="D5" s="7">
        <f t="shared" si="1"/>
        <v>2</v>
      </c>
    </row>
    <row r="6" spans="1:4">
      <c r="A6" s="5"/>
      <c r="B6" s="6">
        <v>1</v>
      </c>
      <c r="C6" s="7">
        <f t="shared" si="0"/>
        <v>0.126315789473684</v>
      </c>
      <c r="D6" s="7">
        <f t="shared" si="1"/>
        <v>1</v>
      </c>
    </row>
    <row r="7" spans="1:4">
      <c r="A7" s="5"/>
      <c r="B7" s="6">
        <v>3</v>
      </c>
      <c r="C7" s="7">
        <f t="shared" si="0"/>
        <v>0.378947368421053</v>
      </c>
      <c r="D7" s="7">
        <f t="shared" si="1"/>
        <v>1</v>
      </c>
    </row>
    <row r="8" spans="1:4">
      <c r="A8" s="5"/>
      <c r="B8" s="6">
        <v>3</v>
      </c>
      <c r="C8" s="7">
        <f t="shared" si="0"/>
        <v>0.378947368421053</v>
      </c>
      <c r="D8" s="7">
        <f t="shared" si="1"/>
        <v>1</v>
      </c>
    </row>
    <row r="9" spans="1:4">
      <c r="A9" s="5"/>
      <c r="B9" s="6">
        <v>4</v>
      </c>
      <c r="C9" s="7">
        <f t="shared" si="0"/>
        <v>0.505263157894737</v>
      </c>
      <c r="D9" s="7">
        <f t="shared" si="1"/>
        <v>1</v>
      </c>
    </row>
    <row r="10" spans="1:4">
      <c r="A10" s="5"/>
      <c r="B10" s="6">
        <v>1</v>
      </c>
      <c r="C10" s="7">
        <f t="shared" si="0"/>
        <v>0.126315789473684</v>
      </c>
      <c r="D10" s="7">
        <f t="shared" si="1"/>
        <v>1</v>
      </c>
    </row>
    <row r="11" spans="1:4">
      <c r="A11" s="5"/>
      <c r="B11" s="6">
        <v>2</v>
      </c>
      <c r="C11" s="7">
        <f t="shared" si="0"/>
        <v>0.252631578947368</v>
      </c>
      <c r="D11" s="7">
        <f t="shared" si="1"/>
        <v>1</v>
      </c>
    </row>
    <row r="12" spans="1:4">
      <c r="A12" s="5"/>
      <c r="B12" s="6">
        <v>6</v>
      </c>
      <c r="C12" s="7">
        <f t="shared" si="0"/>
        <v>0.757894736842105</v>
      </c>
      <c r="D12" s="7">
        <f t="shared" si="1"/>
        <v>1</v>
      </c>
    </row>
    <row r="13" spans="1:4">
      <c r="A13" s="5"/>
      <c r="B13" s="6">
        <v>2</v>
      </c>
      <c r="C13" s="7">
        <f t="shared" si="0"/>
        <v>0.252631578947368</v>
      </c>
      <c r="D13" s="7">
        <f t="shared" si="1"/>
        <v>1</v>
      </c>
    </row>
    <row r="14" spans="1:4">
      <c r="A14" s="5"/>
      <c r="B14" s="6">
        <v>1</v>
      </c>
      <c r="C14" s="7">
        <f t="shared" si="0"/>
        <v>0.126315789473684</v>
      </c>
      <c r="D14" s="7">
        <f t="shared" si="1"/>
        <v>1</v>
      </c>
    </row>
    <row r="15" spans="1:4">
      <c r="A15" s="8" t="s">
        <v>6</v>
      </c>
      <c r="B15" s="8">
        <f>SUM(B3:B14)</f>
        <v>107</v>
      </c>
      <c r="C15" s="9"/>
      <c r="D15" s="9">
        <f>SUM(D3:D14)</f>
        <v>21</v>
      </c>
    </row>
  </sheetData>
  <mergeCells count="1">
    <mergeCell ref="A1:D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常规赛 按校赛有效参赛数</vt:lpstr>
      <vt:lpstr>1.商务大数据实战赛 按有效参赛数</vt:lpstr>
      <vt:lpstr>2.直播电商实战赛 按有效参赛数</vt:lpstr>
      <vt:lpstr>3.乡村振兴实战赛  按有效参赛数</vt:lpstr>
      <vt:lpstr>4.BUC实战赛 按有效参赛数</vt:lpstr>
      <vt:lpstr>5.跨境数据实战赛 按有效参赛数</vt:lpstr>
      <vt:lpstr>6.新零售电商实战赛 按有效参赛数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1201</dc:creator>
  <cp:lastModifiedBy>lilei</cp:lastModifiedBy>
  <dcterms:created xsi:type="dcterms:W3CDTF">2022-05-04T08:42:00Z</dcterms:created>
  <cp:lastPrinted>2024-05-04T19:00:00Z</cp:lastPrinted>
  <dcterms:modified xsi:type="dcterms:W3CDTF">2025-05-16T18:17:50Z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C20D16A4C50640ACA19D857DE5CA5145_13</vt:lpwstr>
  </property>
  <property fmtid="{D5CDD505-2E9C-101B-9397-08002B2CF9AE}" pid="3" name="KSOProductBuildVer">
    <vt:lpwstr>2052-7.4.0.8981</vt:lpwstr>
  </property>
</Properties>
</file>